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defaultThemeVersion="124226"/>
  <mc:AlternateContent xmlns:mc="http://schemas.openxmlformats.org/markup-compatibility/2006">
    <mc:Choice Requires="x15">
      <x15ac:absPath xmlns:x15ac="http://schemas.microsoft.com/office/spreadsheetml/2010/11/ac" url="C:\Users\acounsellor\OneDrive - Vermont Energy Investment Corp\Documents\BER Reports\"/>
    </mc:Choice>
  </mc:AlternateContent>
  <xr:revisionPtr revIDLastSave="3" documentId="8_{74D2BB35-2BAC-4287-98F7-98719425430B}" xr6:coauthVersionLast="36" xr6:coauthVersionMax="36" xr10:uidLastSave="{894F33B0-A20C-435D-A80C-7B1DFBFDDF45}"/>
  <workbookProtection workbookAlgorithmName="SHA-512" workbookHashValue="20qmoQGGcGezNPj53noW5VR7rczCNit1/Aj0DdMb5cTd8lyR8FVS/6x+Epvn17k2aRI0PF9CFLpgjynYEDuIeg==" workbookSaltValue="eqA0P2FHcrb4RVrQABdlyA==" workbookSpinCount="100000" lockStructure="1"/>
  <bookViews>
    <workbookView xWindow="-110" yWindow="-110" windowWidth="19420" windowHeight="10420" tabRatio="897" activeTab="1" xr2:uid="{00000000-000D-0000-FFFF-FFFF00000000}"/>
  </bookViews>
  <sheets>
    <sheet name="Checklist" sheetId="15" r:id="rId1"/>
    <sheet name="Pre-approval Application" sheetId="1" r:id="rId2"/>
    <sheet name="Pre-approval Letter" sheetId="3" state="hidden" r:id="rId3"/>
    <sheet name="Inspection Form" sheetId="14" state="hidden" r:id="rId4"/>
    <sheet name="background information" sheetId="2" state="hidden" r:id="rId5"/>
  </sheets>
  <definedNames>
    <definedName name="_Toc189526124" localSheetId="4">'background information'!#REF!</definedName>
    <definedName name="_Toc297264176" localSheetId="4">'background information'!#REF!</definedName>
    <definedName name="_Toc316897118" localSheetId="4">'background information'!$E$6</definedName>
    <definedName name="InstallSiteSqFt">'background information'!$A$46:$A$47</definedName>
    <definedName name="Location">'background information'!$C$46:$C$59</definedName>
    <definedName name="_xlnm.Print_Area" localSheetId="3">'Inspection Form'!$A$1:$G$46</definedName>
    <definedName name="_xlnm.Print_Area" localSheetId="1">'Pre-approval Application'!$A$1:$AJ$229</definedName>
    <definedName name="_xlnm.Print_Area" localSheetId="2">'Pre-approval Letter'!$A$1:$F$74</definedName>
    <definedName name="ThirdPartyCat">'background information'!$B$46:$B$49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3" i="2" l="1"/>
  <c r="L42" i="2"/>
  <c r="L41" i="2"/>
  <c r="L40" i="2"/>
  <c r="L39" i="2"/>
  <c r="L38" i="2"/>
  <c r="L37" i="2"/>
  <c r="L35" i="2"/>
  <c r="L34" i="2"/>
  <c r="L33" i="2"/>
  <c r="L32" i="2"/>
  <c r="L31" i="2"/>
  <c r="L30" i="2"/>
  <c r="L29" i="2"/>
  <c r="L28" i="2"/>
  <c r="L27" i="2"/>
  <c r="L26" i="2"/>
  <c r="L25" i="2"/>
  <c r="L24" i="2"/>
  <c r="L23" i="2"/>
  <c r="L22" i="2"/>
  <c r="L21" i="2"/>
  <c r="L20" i="2"/>
  <c r="L19" i="2"/>
  <c r="L17" i="2"/>
  <c r="L16" i="2"/>
  <c r="L15" i="2"/>
  <c r="L14" i="2"/>
  <c r="L13" i="2"/>
  <c r="L12" i="2"/>
  <c r="L11" i="2"/>
  <c r="L10" i="2"/>
  <c r="L9" i="2"/>
  <c r="L8" i="2"/>
  <c r="L7" i="2"/>
  <c r="L6" i="2"/>
  <c r="C2" i="2"/>
  <c r="A2" i="2"/>
  <c r="D4" i="14"/>
  <c r="D3" i="14"/>
  <c r="D2" i="14"/>
  <c r="D1" i="14"/>
  <c r="B97" i="3"/>
  <c r="B96" i="3"/>
  <c r="B95" i="3"/>
  <c r="B94" i="3"/>
  <c r="B93" i="3"/>
  <c r="B92" i="3"/>
  <c r="B91" i="3"/>
  <c r="B90" i="3"/>
  <c r="B89" i="3"/>
  <c r="B88" i="3"/>
  <c r="B87" i="3"/>
  <c r="B86" i="3"/>
  <c r="B85" i="3"/>
  <c r="B84" i="3"/>
  <c r="B83" i="3"/>
  <c r="B82" i="3"/>
  <c r="B81" i="3"/>
  <c r="B80" i="3"/>
  <c r="B79" i="3"/>
  <c r="B78" i="3"/>
  <c r="B77" i="3"/>
  <c r="B76" i="3"/>
  <c r="B75" i="3"/>
  <c r="B19" i="3"/>
  <c r="F17" i="3"/>
  <c r="B17" i="3"/>
  <c r="B13" i="3"/>
  <c r="B11" i="3"/>
  <c r="B8" i="3"/>
  <c r="AT111" i="1"/>
  <c r="AR111" i="1"/>
  <c r="AP111" i="1"/>
  <c r="AN111" i="1" s="1"/>
  <c r="AQ111" i="1" s="1"/>
  <c r="AO111" i="1"/>
  <c r="AL111" i="1"/>
  <c r="AI111" i="1"/>
  <c r="AT110" i="1"/>
  <c r="AR110" i="1"/>
  <c r="AP110" i="1"/>
  <c r="AN110" i="1" s="1"/>
  <c r="AQ110" i="1" s="1"/>
  <c r="AO110" i="1"/>
  <c r="AL110" i="1"/>
  <c r="AI110" i="1"/>
  <c r="AT109" i="1"/>
  <c r="AR109" i="1"/>
  <c r="AP109" i="1"/>
  <c r="AN109" i="1" s="1"/>
  <c r="AQ109" i="1" s="1"/>
  <c r="AO109" i="1"/>
  <c r="AL109" i="1"/>
  <c r="AI109" i="1"/>
  <c r="AT108" i="1"/>
  <c r="AR108" i="1"/>
  <c r="AP108" i="1"/>
  <c r="AN108" i="1" s="1"/>
  <c r="AQ108" i="1" s="1"/>
  <c r="AO108" i="1"/>
  <c r="AL108" i="1"/>
  <c r="AI108" i="1"/>
  <c r="AT107" i="1"/>
  <c r="AR107" i="1"/>
  <c r="AP107" i="1"/>
  <c r="AN107" i="1" s="1"/>
  <c r="AQ107" i="1" s="1"/>
  <c r="AO107" i="1"/>
  <c r="AL107" i="1"/>
  <c r="AI107" i="1"/>
  <c r="AT106" i="1"/>
  <c r="AR106" i="1"/>
  <c r="AP106" i="1"/>
  <c r="AN106" i="1" s="1"/>
  <c r="AQ106" i="1" s="1"/>
  <c r="AO106" i="1"/>
  <c r="AL106" i="1"/>
  <c r="AI106" i="1"/>
  <c r="AT105" i="1"/>
  <c r="AR105" i="1"/>
  <c r="AP105" i="1"/>
  <c r="AN105" i="1" s="1"/>
  <c r="AQ105" i="1" s="1"/>
  <c r="AO105" i="1"/>
  <c r="AL105" i="1"/>
  <c r="AI105" i="1"/>
  <c r="AT104" i="1"/>
  <c r="AR104" i="1"/>
  <c r="AP104" i="1"/>
  <c r="AN104" i="1" s="1"/>
  <c r="AQ104" i="1" s="1"/>
  <c r="AO104" i="1"/>
  <c r="AL104" i="1"/>
  <c r="AI104" i="1"/>
  <c r="AT103" i="1"/>
  <c r="AR103" i="1"/>
  <c r="AP103" i="1"/>
  <c r="AN103" i="1" s="1"/>
  <c r="AQ103" i="1" s="1"/>
  <c r="AO103" i="1"/>
  <c r="AL103" i="1"/>
  <c r="AI103" i="1"/>
  <c r="AT102" i="1"/>
  <c r="AR102" i="1"/>
  <c r="AP102" i="1"/>
  <c r="AN102" i="1" s="1"/>
  <c r="AQ102" i="1" s="1"/>
  <c r="AO102" i="1"/>
  <c r="AL102" i="1"/>
  <c r="AI102" i="1"/>
  <c r="AP101" i="1"/>
  <c r="AN101" i="1" s="1"/>
  <c r="AO101" i="1"/>
  <c r="AL101" i="1"/>
  <c r="AI101" i="1"/>
  <c r="AI112" i="1" s="1"/>
  <c r="AO96" i="1"/>
  <c r="AR95" i="1"/>
  <c r="AQ95" i="1"/>
  <c r="AP95" i="1"/>
  <c r="AO95" i="1"/>
  <c r="AN95" i="1" s="1"/>
  <c r="AL95" i="1"/>
  <c r="AR94" i="1"/>
  <c r="AN94" i="1" s="1"/>
  <c r="AQ94" i="1"/>
  <c r="AP94" i="1"/>
  <c r="AO94" i="1"/>
  <c r="AL94" i="1"/>
  <c r="AI94" i="1"/>
  <c r="AR93" i="1"/>
  <c r="AQ93" i="1"/>
  <c r="AN93" i="1" s="1"/>
  <c r="AP93" i="1"/>
  <c r="AO93" i="1"/>
  <c r="AL93" i="1"/>
  <c r="AI93" i="1"/>
  <c r="AR92" i="1"/>
  <c r="AQ92" i="1"/>
  <c r="AP92" i="1"/>
  <c r="AO92" i="1"/>
  <c r="AN92" i="1" s="1"/>
  <c r="AL92" i="1"/>
  <c r="AI92" i="1"/>
  <c r="AR91" i="1"/>
  <c r="AQ91" i="1"/>
  <c r="AP91" i="1"/>
  <c r="AO91" i="1"/>
  <c r="AN91" i="1" s="1"/>
  <c r="AL91" i="1"/>
  <c r="AI91" i="1"/>
  <c r="AR90" i="1"/>
  <c r="AQ90" i="1"/>
  <c r="AP90" i="1"/>
  <c r="AO90" i="1"/>
  <c r="AN90" i="1" s="1"/>
  <c r="AL90" i="1"/>
  <c r="AI90" i="1"/>
  <c r="AR89" i="1"/>
  <c r="AQ89" i="1"/>
  <c r="AP89" i="1"/>
  <c r="AO89" i="1"/>
  <c r="AN89" i="1"/>
  <c r="AL89" i="1"/>
  <c r="AI89" i="1"/>
  <c r="AR88" i="1"/>
  <c r="AQ88" i="1"/>
  <c r="AP88" i="1"/>
  <c r="AO88" i="1"/>
  <c r="AN88" i="1" s="1"/>
  <c r="AL88" i="1"/>
  <c r="AI88" i="1"/>
  <c r="AR87" i="1"/>
  <c r="AQ87" i="1"/>
  <c r="AP87" i="1"/>
  <c r="AO87" i="1"/>
  <c r="AN87" i="1"/>
  <c r="AL87" i="1"/>
  <c r="AI87" i="1"/>
  <c r="AR86" i="1"/>
  <c r="AN86" i="1" s="1"/>
  <c r="AQ86" i="1"/>
  <c r="AP86" i="1"/>
  <c r="AO86" i="1"/>
  <c r="AL86" i="1"/>
  <c r="AI86" i="1"/>
  <c r="AR85" i="1"/>
  <c r="AQ85" i="1"/>
  <c r="AN85" i="1" s="1"/>
  <c r="AP85" i="1"/>
  <c r="AO85" i="1"/>
  <c r="AL85" i="1"/>
  <c r="AI85" i="1"/>
  <c r="AR84" i="1"/>
  <c r="AQ84" i="1"/>
  <c r="AP84" i="1"/>
  <c r="AN84" i="1" s="1"/>
  <c r="AO84" i="1"/>
  <c r="AL84" i="1"/>
  <c r="AI84" i="1"/>
  <c r="AR83" i="1"/>
  <c r="AQ83" i="1"/>
  <c r="AP83" i="1"/>
  <c r="AO83" i="1"/>
  <c r="AN83" i="1" s="1"/>
  <c r="AL83" i="1"/>
  <c r="AI83" i="1"/>
  <c r="AR82" i="1"/>
  <c r="AQ82" i="1"/>
  <c r="AP82" i="1"/>
  <c r="AO82" i="1"/>
  <c r="AN82" i="1" s="1"/>
  <c r="AL82" i="1"/>
  <c r="AI82" i="1"/>
  <c r="AR81" i="1"/>
  <c r="AQ81" i="1"/>
  <c r="AP81" i="1"/>
  <c r="AO81" i="1"/>
  <c r="AN81" i="1"/>
  <c r="AL81" i="1"/>
  <c r="AI81" i="1"/>
  <c r="AR80" i="1"/>
  <c r="AQ80" i="1"/>
  <c r="AP80" i="1"/>
  <c r="AO80" i="1"/>
  <c r="AN80" i="1" s="1"/>
  <c r="AL80" i="1"/>
  <c r="AI80" i="1"/>
  <c r="AR79" i="1"/>
  <c r="AQ79" i="1"/>
  <c r="AP79" i="1"/>
  <c r="AO79" i="1"/>
  <c r="AN79" i="1"/>
  <c r="AL79" i="1"/>
  <c r="AI79" i="1"/>
  <c r="AR78" i="1"/>
  <c r="AN78" i="1" s="1"/>
  <c r="AQ78" i="1"/>
  <c r="AP78" i="1"/>
  <c r="AO78" i="1"/>
  <c r="AL78" i="1"/>
  <c r="AI78" i="1"/>
  <c r="AR77" i="1"/>
  <c r="AQ77" i="1"/>
  <c r="AN77" i="1" s="1"/>
  <c r="AP77" i="1"/>
  <c r="AO77" i="1"/>
  <c r="AL77" i="1"/>
  <c r="AI77" i="1"/>
  <c r="AR76" i="1"/>
  <c r="AQ76" i="1"/>
  <c r="AP76" i="1"/>
  <c r="AN76" i="1" s="1"/>
  <c r="AO76" i="1"/>
  <c r="AL76" i="1"/>
  <c r="AI76" i="1"/>
  <c r="AR75" i="1"/>
  <c r="AQ75" i="1"/>
  <c r="AP75" i="1"/>
  <c r="AO75" i="1"/>
  <c r="AN75" i="1" s="1"/>
  <c r="AL75" i="1"/>
  <c r="AI75" i="1"/>
  <c r="AR74" i="1"/>
  <c r="AQ74" i="1"/>
  <c r="AP74" i="1"/>
  <c r="AO74" i="1"/>
  <c r="AN74" i="1" s="1"/>
  <c r="AL74" i="1"/>
  <c r="AI74" i="1"/>
  <c r="AR73" i="1"/>
  <c r="AQ73" i="1"/>
  <c r="AP73" i="1"/>
  <c r="AO73" i="1"/>
  <c r="AN73" i="1"/>
  <c r="AL73" i="1"/>
  <c r="AI73" i="1"/>
  <c r="AR72" i="1"/>
  <c r="AQ72" i="1"/>
  <c r="AP72" i="1"/>
  <c r="AO72" i="1"/>
  <c r="AN72" i="1" s="1"/>
  <c r="AL72" i="1"/>
  <c r="AI72" i="1"/>
  <c r="AR71" i="1"/>
  <c r="AQ71" i="1"/>
  <c r="AP71" i="1"/>
  <c r="AO71" i="1"/>
  <c r="AN71" i="1"/>
  <c r="AL71" i="1"/>
  <c r="AI71" i="1"/>
  <c r="AR70" i="1"/>
  <c r="AN70" i="1" s="1"/>
  <c r="AQ70" i="1"/>
  <c r="AP70" i="1"/>
  <c r="AO70" i="1"/>
  <c r="AL70" i="1"/>
  <c r="AI70" i="1"/>
  <c r="AR69" i="1"/>
  <c r="AQ69" i="1"/>
  <c r="AN69" i="1" s="1"/>
  <c r="AP69" i="1"/>
  <c r="AO69" i="1"/>
  <c r="AL69" i="1"/>
  <c r="AI69" i="1"/>
  <c r="AR68" i="1"/>
  <c r="AQ68" i="1"/>
  <c r="AP68" i="1"/>
  <c r="AN68" i="1" s="1"/>
  <c r="AO68" i="1"/>
  <c r="AL68" i="1"/>
  <c r="AI68" i="1"/>
  <c r="AR67" i="1"/>
  <c r="AQ67" i="1"/>
  <c r="AP67" i="1"/>
  <c r="AO67" i="1"/>
  <c r="AN67" i="1" s="1"/>
  <c r="AL67" i="1"/>
  <c r="AI67" i="1"/>
  <c r="AR66" i="1"/>
  <c r="AQ66" i="1"/>
  <c r="AP66" i="1"/>
  <c r="AO66" i="1"/>
  <c r="AN66" i="1" s="1"/>
  <c r="AL66" i="1"/>
  <c r="AI66" i="1"/>
  <c r="AR65" i="1"/>
  <c r="AQ65" i="1"/>
  <c r="AP65" i="1"/>
  <c r="AO65" i="1"/>
  <c r="AL65" i="1"/>
  <c r="AI65" i="1"/>
  <c r="T36" i="1"/>
  <c r="B15" i="3" s="1"/>
  <c r="AM35" i="1"/>
  <c r="AN113" i="1" l="1"/>
  <c r="AN65" i="1"/>
  <c r="AN97" i="1" s="1"/>
  <c r="AN114" i="1" s="1"/>
  <c r="Y114" i="1" s="1"/>
  <c r="AI96" i="1"/>
  <c r="T35" i="1" s="1"/>
  <c r="AM34" i="1" l="1"/>
  <c r="B41" i="3"/>
  <c r="E55" i="3"/>
  <c r="E24" i="14"/>
  <c r="B48" i="3"/>
  <c r="B45" i="3"/>
  <c r="E62" i="3"/>
  <c r="C83" i="3"/>
  <c r="D91" i="3"/>
  <c r="A40" i="3"/>
  <c r="B70" i="3"/>
  <c r="E73" i="3"/>
  <c r="B72" i="3"/>
  <c r="B29" i="14"/>
  <c r="D97" i="3"/>
  <c r="E38" i="3"/>
  <c r="B26" i="14"/>
  <c r="A18" i="14"/>
  <c r="F60" i="3"/>
  <c r="B39" i="3"/>
  <c r="B10" i="14"/>
  <c r="F47" i="3"/>
  <c r="A23" i="14"/>
  <c r="B23" i="14"/>
  <c r="B43" i="3"/>
  <c r="C95" i="3"/>
  <c r="E42" i="3"/>
  <c r="E28" i="14"/>
  <c r="D75" i="3"/>
  <c r="E27" i="14"/>
  <c r="D81" i="3"/>
  <c r="E69" i="3"/>
  <c r="E19" i="14"/>
  <c r="A70" i="3"/>
  <c r="D95" i="3"/>
  <c r="B21" i="14"/>
  <c r="E25" i="14"/>
  <c r="B14" i="14"/>
  <c r="A62" i="3"/>
  <c r="D85" i="3"/>
  <c r="A47" i="3"/>
  <c r="A57" i="3"/>
  <c r="E65" i="3"/>
  <c r="A71" i="3"/>
  <c r="A41" i="3"/>
  <c r="C23" i="14"/>
  <c r="E54" i="3"/>
  <c r="A61" i="3"/>
  <c r="A63" i="3"/>
  <c r="A74" i="3"/>
  <c r="C75" i="3"/>
  <c r="B58" i="3"/>
  <c r="F42" i="3"/>
  <c r="C88" i="3"/>
  <c r="F56" i="3"/>
  <c r="C86" i="3"/>
  <c r="F43" i="3"/>
  <c r="F72" i="3"/>
  <c r="A10" i="14"/>
  <c r="E21" i="14"/>
  <c r="B71" i="3"/>
  <c r="B62" i="3"/>
  <c r="E39" i="3"/>
  <c r="F73" i="3"/>
  <c r="B66" i="3"/>
  <c r="A51" i="3"/>
  <c r="B7" i="14"/>
  <c r="E60" i="3"/>
  <c r="B47" i="3"/>
  <c r="A38" i="3"/>
  <c r="E13" i="14"/>
  <c r="F63" i="3"/>
  <c r="F71" i="3"/>
  <c r="F67" i="3"/>
  <c r="A14" i="14"/>
  <c r="B50" i="3"/>
  <c r="D78" i="3"/>
  <c r="A39" i="3"/>
  <c r="F58" i="3"/>
  <c r="F50" i="3"/>
  <c r="B44" i="3"/>
  <c r="B46" i="3"/>
  <c r="E74" i="3"/>
  <c r="A60" i="3"/>
  <c r="D94" i="3"/>
  <c r="B24" i="14"/>
  <c r="E44" i="3"/>
  <c r="A25" i="14"/>
  <c r="A29" i="14"/>
  <c r="E20" i="14"/>
  <c r="C80" i="3"/>
  <c r="D84" i="3"/>
  <c r="C90" i="3"/>
  <c r="A72" i="3"/>
  <c r="A66" i="3"/>
  <c r="E61" i="3"/>
  <c r="C91" i="3"/>
  <c r="C29" i="14"/>
  <c r="E64" i="3"/>
  <c r="A20" i="14"/>
  <c r="F69" i="3"/>
  <c r="F66" i="3"/>
  <c r="A59" i="3"/>
  <c r="F54" i="3"/>
  <c r="D93" i="3"/>
  <c r="A12" i="14"/>
  <c r="A44" i="3"/>
  <c r="A16" i="14"/>
  <c r="E70" i="3"/>
  <c r="B57" i="3"/>
  <c r="B38" i="3"/>
  <c r="B56" i="3"/>
  <c r="D83" i="3"/>
  <c r="F38" i="3"/>
  <c r="B15" i="14"/>
  <c r="A9" i="14"/>
  <c r="E26" i="14"/>
  <c r="B53" i="3"/>
  <c r="F52" i="3"/>
  <c r="E67" i="3"/>
  <c r="E10" i="14"/>
  <c r="E57" i="3"/>
  <c r="E11" i="14"/>
  <c r="A43" i="3"/>
  <c r="A55" i="3"/>
  <c r="B13" i="14"/>
  <c r="A27" i="14"/>
  <c r="F48" i="3"/>
  <c r="B12" i="14"/>
  <c r="E9" i="14"/>
  <c r="A13" i="14"/>
  <c r="D86" i="3"/>
  <c r="B69" i="3"/>
  <c r="E50" i="3"/>
  <c r="B42" i="3"/>
  <c r="E14" i="14"/>
  <c r="E46" i="3"/>
  <c r="C18" i="14"/>
  <c r="A26" i="14"/>
  <c r="B51" i="3"/>
  <c r="F65" i="3"/>
  <c r="C10" i="14"/>
  <c r="E47" i="3"/>
  <c r="D77" i="3"/>
  <c r="B60" i="3"/>
  <c r="A67" i="3"/>
  <c r="F49" i="3"/>
  <c r="C78" i="3"/>
  <c r="A15" i="14"/>
  <c r="B27" i="14"/>
  <c r="C12" i="14"/>
  <c r="A54" i="3"/>
  <c r="A49" i="3"/>
  <c r="A64" i="3"/>
  <c r="B18" i="14"/>
  <c r="B25" i="14"/>
  <c r="C93" i="3"/>
  <c r="A68" i="3"/>
  <c r="F68" i="3"/>
  <c r="E15" i="14"/>
  <c r="C79" i="3"/>
  <c r="B22" i="14"/>
  <c r="F57" i="3"/>
  <c r="D92" i="3"/>
  <c r="A48" i="3"/>
  <c r="C82" i="3"/>
  <c r="E52" i="3"/>
  <c r="B9" i="14"/>
  <c r="B59" i="3"/>
  <c r="E8" i="14"/>
  <c r="F61" i="3"/>
  <c r="C85" i="3"/>
  <c r="A65" i="3"/>
  <c r="A42" i="3"/>
  <c r="D82" i="3"/>
  <c r="A58" i="3"/>
  <c r="F64" i="3"/>
  <c r="D79" i="3"/>
  <c r="B8" i="14"/>
  <c r="F53" i="3"/>
  <c r="A69" i="3"/>
  <c r="F59" i="3"/>
  <c r="E43" i="3"/>
  <c r="C96" i="3"/>
  <c r="E7" i="14"/>
  <c r="C84" i="3"/>
  <c r="E72" i="3"/>
  <c r="A7" i="14"/>
  <c r="F44" i="3"/>
  <c r="A17" i="14"/>
  <c r="A53" i="3"/>
  <c r="A52" i="3"/>
  <c r="B63" i="3"/>
  <c r="D88" i="3"/>
  <c r="E51" i="3"/>
  <c r="E49" i="3"/>
  <c r="A21" i="14"/>
  <c r="A46" i="3"/>
  <c r="D96" i="3"/>
  <c r="B11" i="14"/>
  <c r="E58" i="3"/>
  <c r="B74" i="3"/>
  <c r="F46" i="3"/>
  <c r="D87" i="3"/>
  <c r="D90" i="3"/>
  <c r="E16" i="14"/>
  <c r="C16" i="14"/>
  <c r="A45" i="3"/>
  <c r="C13" i="14"/>
  <c r="C20" i="14"/>
  <c r="A73" i="3"/>
  <c r="C76" i="3"/>
  <c r="E23" i="14"/>
  <c r="A24" i="14"/>
  <c r="C97" i="3"/>
  <c r="A28" i="14"/>
  <c r="F45" i="3"/>
  <c r="A56" i="3"/>
  <c r="F62" i="3"/>
  <c r="C89" i="3"/>
  <c r="B54" i="3"/>
  <c r="A8" i="14"/>
  <c r="A22" i="14"/>
  <c r="C77" i="3"/>
  <c r="E48" i="3"/>
  <c r="B49" i="3"/>
  <c r="B67" i="3"/>
  <c r="B73" i="3"/>
  <c r="E41" i="3"/>
  <c r="D80" i="3"/>
  <c r="B64" i="3"/>
  <c r="C81" i="3"/>
  <c r="D89" i="3"/>
  <c r="F74" i="3"/>
  <c r="C87" i="3"/>
  <c r="E66" i="3"/>
  <c r="E45" i="3"/>
  <c r="B28" i="14"/>
  <c r="F55" i="3"/>
  <c r="E56" i="3"/>
  <c r="D76" i="3"/>
  <c r="B68" i="3"/>
  <c r="C14" i="14"/>
  <c r="B40" i="3"/>
  <c r="A50" i="3"/>
  <c r="E17" i="14"/>
  <c r="F41" i="3"/>
  <c r="E53" i="3"/>
  <c r="B19" i="14"/>
  <c r="E29" i="14"/>
  <c r="E40" i="3"/>
  <c r="B20" i="14"/>
  <c r="B65" i="3"/>
  <c r="C15" i="14"/>
  <c r="B55" i="3"/>
  <c r="B17" i="14"/>
  <c r="F51" i="3"/>
  <c r="C92" i="3"/>
  <c r="E68" i="3"/>
  <c r="B52" i="3"/>
  <c r="A11" i="14"/>
  <c r="B61" i="3"/>
  <c r="F70" i="3"/>
  <c r="F40" i="3"/>
  <c r="C25" i="14"/>
  <c r="B16" i="14"/>
  <c r="E18" i="14"/>
  <c r="A19" i="14"/>
  <c r="F39" i="3"/>
  <c r="E71" i="3"/>
  <c r="E63" i="3"/>
  <c r="E59" i="3"/>
  <c r="E22" i="14"/>
  <c r="E12" i="14"/>
  <c r="C94" i="3"/>
  <c r="C19" i="14"/>
  <c r="C9" i="14"/>
  <c r="C27" i="14"/>
  <c r="C26" i="14"/>
  <c r="C7" i="14"/>
  <c r="C17" i="14"/>
  <c r="C21" i="14"/>
  <c r="C24" i="14"/>
  <c r="C28" i="14"/>
  <c r="C8" i="14"/>
  <c r="C22" i="14"/>
  <c r="C11" i="14"/>
  <c r="C50" i="3" l="1"/>
  <c r="C56" i="3"/>
  <c r="C73" i="3"/>
  <c r="C45" i="3"/>
  <c r="C46" i="3"/>
  <c r="C52" i="3"/>
  <c r="C53" i="3"/>
  <c r="C69" i="3"/>
  <c r="C58" i="3"/>
  <c r="C42" i="3"/>
  <c r="C65" i="3"/>
  <c r="C48" i="3"/>
  <c r="C68" i="3"/>
  <c r="C64" i="3"/>
  <c r="C49" i="3"/>
  <c r="C54" i="3"/>
  <c r="C67" i="3"/>
  <c r="C55" i="3"/>
  <c r="C43" i="3"/>
  <c r="C44" i="3"/>
  <c r="C59" i="3"/>
  <c r="C66" i="3"/>
  <c r="C72" i="3"/>
  <c r="C60" i="3"/>
  <c r="C39" i="3"/>
  <c r="C38" i="3"/>
  <c r="C51" i="3"/>
  <c r="C74" i="3"/>
  <c r="C63" i="3"/>
  <c r="C61" i="3"/>
  <c r="C41" i="3"/>
  <c r="C71" i="3"/>
  <c r="C57" i="3"/>
  <c r="C47" i="3"/>
  <c r="C62" i="3"/>
  <c r="C70" i="3"/>
  <c r="C40" i="3"/>
  <c r="D19" i="14"/>
  <c r="D22" i="14"/>
  <c r="D28" i="14"/>
  <c r="D21" i="14"/>
  <c r="D69" i="3"/>
  <c r="D42" i="3"/>
  <c r="D48" i="3"/>
  <c r="D64" i="3"/>
  <c r="D54" i="3"/>
  <c r="D26" i="14"/>
  <c r="D55" i="3"/>
  <c r="D16" i="14"/>
  <c r="D59" i="3"/>
  <c r="D25" i="14"/>
  <c r="D61" i="3"/>
  <c r="D70" i="3"/>
  <c r="D46" i="3"/>
  <c r="D7" i="14"/>
  <c r="D65" i="3"/>
  <c r="D72" i="3"/>
  <c r="D63" i="3"/>
  <c r="D18" i="14"/>
  <c r="D73" i="3"/>
  <c r="D53" i="3"/>
  <c r="D12" i="14"/>
  <c r="D29" i="14"/>
  <c r="D38" i="3"/>
  <c r="D47" i="3"/>
  <c r="D40" i="3"/>
  <c r="D11" i="14"/>
  <c r="D8" i="14"/>
  <c r="D24" i="14"/>
  <c r="D45" i="3"/>
  <c r="D17" i="14"/>
  <c r="D49" i="3"/>
  <c r="D15" i="14"/>
  <c r="D13" i="14"/>
  <c r="D43" i="3"/>
  <c r="D44" i="3"/>
  <c r="D14" i="14"/>
  <c r="D51" i="3"/>
  <c r="D41" i="3"/>
  <c r="D62" i="3"/>
  <c r="D23" i="14"/>
  <c r="D50" i="3"/>
  <c r="D52" i="3"/>
  <c r="D58" i="3"/>
  <c r="D68" i="3"/>
  <c r="D27" i="14"/>
  <c r="D20" i="14"/>
  <c r="D60" i="3"/>
  <c r="D10" i="14"/>
  <c r="D57" i="3"/>
  <c r="D56" i="3"/>
  <c r="D67" i="3"/>
  <c r="D9" i="14"/>
  <c r="D66" i="3"/>
  <c r="D39" i="3"/>
  <c r="D74" i="3"/>
  <c r="D7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Williamson</author>
  </authors>
  <commentList>
    <comment ref="V64" authorId="0" shapeId="0" xr:uid="{00000000-0006-0000-0100-000001000000}">
      <text>
        <r>
          <rPr>
            <sz val="9"/>
            <color indexed="81"/>
            <rFont val="Tahoma"/>
            <family val="2"/>
          </rPr>
          <t xml:space="preserve">Hrs/Week must be no more than 168 hours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Jordan Albright</author>
    <author>Andrew Miller</author>
  </authors>
  <commentList>
    <comment ref="H5" authorId="0" shapeId="0" xr:uid="{00000000-0006-0000-0400-000001000000}">
      <text>
        <r>
          <rPr>
            <b/>
            <sz val="9"/>
            <color indexed="81"/>
            <rFont val="Tahoma"/>
            <family val="2"/>
          </rPr>
          <t>Jordan Albright:</t>
        </r>
        <r>
          <rPr>
            <sz val="9"/>
            <color indexed="81"/>
            <rFont val="Tahoma"/>
            <family val="2"/>
          </rPr>
          <t xml:space="preserve">
Based on Commercial Indoor Lighting - Blended Load Shape per TRM</t>
        </r>
      </text>
    </comment>
    <comment ref="F21" authorId="1" shapeId="0" xr:uid="{00000000-0006-0000-0400-000002000000}">
      <text>
        <r>
          <rPr>
            <b/>
            <sz val="9"/>
            <color indexed="81"/>
            <rFont val="Tahoma"/>
            <family val="2"/>
          </rPr>
          <t>Andrew Miller:</t>
        </r>
        <r>
          <rPr>
            <sz val="9"/>
            <color indexed="81"/>
            <rFont val="Tahoma"/>
            <family val="2"/>
          </rPr>
          <t xml:space="preserve">
Assumed lowest lumen level for conservative estimate</t>
        </r>
      </text>
    </comment>
    <comment ref="G21" authorId="1" shapeId="0" xr:uid="{00000000-0006-0000-0400-000003000000}">
      <text>
        <r>
          <rPr>
            <b/>
            <sz val="9"/>
            <color indexed="81"/>
            <rFont val="Tahoma"/>
            <family val="2"/>
          </rPr>
          <t>Andrew Miller:</t>
        </r>
        <r>
          <rPr>
            <sz val="9"/>
            <color indexed="81"/>
            <rFont val="Tahoma"/>
            <family val="2"/>
          </rPr>
          <t xml:space="preserve">
Assumed lowest lumen level for conservative estimate
</t>
        </r>
      </text>
    </comment>
    <comment ref="F22" authorId="1" shapeId="0" xr:uid="{00000000-0006-0000-0400-000004000000}">
      <text>
        <r>
          <rPr>
            <b/>
            <sz val="9"/>
            <color indexed="81"/>
            <rFont val="Tahoma"/>
            <family val="2"/>
          </rPr>
          <t>Andrew Miller:</t>
        </r>
        <r>
          <rPr>
            <sz val="9"/>
            <color indexed="81"/>
            <rFont val="Tahoma"/>
            <family val="2"/>
          </rPr>
          <t xml:space="preserve">
Assumed lowest lumen level for conservative estimate
</t>
        </r>
      </text>
    </comment>
    <comment ref="G22" authorId="1" shapeId="0" xr:uid="{00000000-0006-0000-0400-000005000000}">
      <text>
        <r>
          <rPr>
            <b/>
            <sz val="9"/>
            <color indexed="81"/>
            <rFont val="Tahoma"/>
            <family val="2"/>
          </rPr>
          <t>Andrew Miller:</t>
        </r>
        <r>
          <rPr>
            <sz val="9"/>
            <color indexed="81"/>
            <rFont val="Tahoma"/>
            <family val="2"/>
          </rPr>
          <t xml:space="preserve">
Assumed lowest lumen level for conservative estimate</t>
        </r>
      </text>
    </comment>
    <comment ref="F23" authorId="1" shapeId="0" xr:uid="{00000000-0006-0000-0400-000006000000}">
      <text>
        <r>
          <rPr>
            <b/>
            <sz val="9"/>
            <color indexed="81"/>
            <rFont val="Tahoma"/>
            <family val="2"/>
          </rPr>
          <t>Andrew Miller:</t>
        </r>
        <r>
          <rPr>
            <sz val="9"/>
            <color indexed="81"/>
            <rFont val="Tahoma"/>
            <family val="2"/>
          </rPr>
          <t xml:space="preserve">
Assumed lowest lumen level for conservative estimate</t>
        </r>
      </text>
    </comment>
    <comment ref="G23" authorId="1" shapeId="0" xr:uid="{00000000-0006-0000-0400-000007000000}">
      <text>
        <r>
          <rPr>
            <b/>
            <sz val="9"/>
            <color indexed="81"/>
            <rFont val="Tahoma"/>
            <family val="2"/>
          </rPr>
          <t>Andrew Miller:</t>
        </r>
        <r>
          <rPr>
            <sz val="9"/>
            <color indexed="81"/>
            <rFont val="Tahoma"/>
            <family val="2"/>
          </rPr>
          <t xml:space="preserve">
Assumed lowest lumen level for conservative estimate</t>
        </r>
      </text>
    </comment>
    <comment ref="F24" authorId="1" shapeId="0" xr:uid="{00000000-0006-0000-0400-000008000000}">
      <text>
        <r>
          <rPr>
            <b/>
            <sz val="9"/>
            <color indexed="81"/>
            <rFont val="Tahoma"/>
            <family val="2"/>
          </rPr>
          <t>Andrew Miller:</t>
        </r>
        <r>
          <rPr>
            <sz val="9"/>
            <color indexed="81"/>
            <rFont val="Tahoma"/>
            <family val="2"/>
          </rPr>
          <t xml:space="preserve">
Assumed lowest lumen level for conservative estimate</t>
        </r>
      </text>
    </comment>
    <comment ref="G24" authorId="1" shapeId="0" xr:uid="{00000000-0006-0000-0400-000009000000}">
      <text>
        <r>
          <rPr>
            <b/>
            <sz val="9"/>
            <color indexed="81"/>
            <rFont val="Tahoma"/>
            <family val="2"/>
          </rPr>
          <t>Andrew Miller:</t>
        </r>
        <r>
          <rPr>
            <sz val="9"/>
            <color indexed="81"/>
            <rFont val="Tahoma"/>
            <family val="2"/>
          </rPr>
          <t xml:space="preserve">
Assumed lowest lumen level for conservative estimate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V:\DataSources\ODC\WarehouseDC OLAP Cubes DCActuals.odc" keepAlive="1" name="DC Actuals" type="5" refreshedVersion="5" onlyUseConnectionFile="1" background="1">
    <dbPr connection="Provider=MSOLAP.5;Integrated Security=SSPI;Persist Security Info=True;Initial Catalog=WarehouseDC OLAP Cubes;Data Source=CORTEX\MULTIDIMENSIONAL;MDX Compatibility=1;Safety Options=2;MDX Missing Member Mode=Error" command="DCActuals" commandType="1"/>
    <olapPr sendLocale="1" rowDrillCount="1000"/>
  </connection>
</connections>
</file>

<file path=xl/sharedStrings.xml><?xml version="1.0" encoding="utf-8"?>
<sst xmlns="http://schemas.openxmlformats.org/spreadsheetml/2006/main" count="522" uniqueCount="312">
  <si>
    <t>City</t>
  </si>
  <si>
    <t>Washington</t>
  </si>
  <si>
    <t>State</t>
  </si>
  <si>
    <t>DC</t>
  </si>
  <si>
    <t>Zip</t>
  </si>
  <si>
    <t>Ward</t>
  </si>
  <si>
    <t>Email Address</t>
  </si>
  <si>
    <t>Suite #</t>
  </si>
  <si>
    <t>Third party business name</t>
  </si>
  <si>
    <t>Date</t>
  </si>
  <si>
    <t>Other</t>
  </si>
  <si>
    <t>Approved</t>
  </si>
  <si>
    <t xml:space="preserve">DCSEU tracking #: </t>
  </si>
  <si>
    <t>Code</t>
  </si>
  <si>
    <t>Description</t>
  </si>
  <si>
    <t>Rebate</t>
  </si>
  <si>
    <t>Occupancy Sensors, Controlled</t>
  </si>
  <si>
    <t>Daylight Sensors, Controlled</t>
  </si>
  <si>
    <t>Remote-Mounted Daylight Sensor ≥ 75w</t>
  </si>
  <si>
    <t>ENERGY STAR Qualified Screw and Pin Base Bulbs</t>
  </si>
  <si>
    <t>Directional R/BR/PAR 38-40</t>
  </si>
  <si>
    <t>Directional R/BR/PAR 30</t>
  </si>
  <si>
    <t>Directional R/BR/PAR 20</t>
  </si>
  <si>
    <t>Directional MR/PAR 16</t>
  </si>
  <si>
    <t>Omnidirectional A-Type or Globe</t>
  </si>
  <si>
    <t>Candle/Decorative</t>
  </si>
  <si>
    <t>Recessed &amp; Surface/Pendant-Mounted, Downlight Fixtures</t>
  </si>
  <si>
    <t>Portable Desk/Task Light Fixtures</t>
  </si>
  <si>
    <t>Undercabinet Shelf-Mounted Task Light Fixtures</t>
  </si>
  <si>
    <t>Interior LED Fixtures</t>
  </si>
  <si>
    <t>High &amp; Low Bay Fixtures</t>
  </si>
  <si>
    <t>Refrigerated Case Light  Door Fixtures</t>
  </si>
  <si>
    <t>Freezer Case Light Door Fixtures</t>
  </si>
  <si>
    <t>Display Case Light Door Fixtures</t>
  </si>
  <si>
    <t>Exterior LED Applications</t>
  </si>
  <si>
    <t>Track Lighting Fixtures (Per Head) (Screw &amp; Pin Based products ineligible)</t>
  </si>
  <si>
    <t>Qty</t>
  </si>
  <si>
    <t>Location</t>
  </si>
  <si>
    <t>Hrs/week</t>
  </si>
  <si>
    <t>Watts</t>
  </si>
  <si>
    <t>Lumen</t>
  </si>
  <si>
    <t>LED-101</t>
  </si>
  <si>
    <t>LED-102</t>
  </si>
  <si>
    <t>LED-103</t>
  </si>
  <si>
    <t>LED-104</t>
  </si>
  <si>
    <t>LED-105</t>
  </si>
  <si>
    <t>LED-106</t>
  </si>
  <si>
    <t>LED-201</t>
  </si>
  <si>
    <t>LED-202</t>
  </si>
  <si>
    <t>LED-203</t>
  </si>
  <si>
    <t>LED-204</t>
  </si>
  <si>
    <t>LED-205</t>
  </si>
  <si>
    <t>LED-206</t>
  </si>
  <si>
    <t>LED-207</t>
  </si>
  <si>
    <t>LED-208</t>
  </si>
  <si>
    <t>LED-209</t>
  </si>
  <si>
    <t>LED-210</t>
  </si>
  <si>
    <t>LED-211</t>
  </si>
  <si>
    <t>LED-212</t>
  </si>
  <si>
    <t>LED-301</t>
  </si>
  <si>
    <t>LED-302</t>
  </si>
  <si>
    <t>LED-303</t>
  </si>
  <si>
    <t>LED-304</t>
  </si>
  <si>
    <t>Type</t>
  </si>
  <si>
    <t>Screw and Pin Base</t>
  </si>
  <si>
    <t>How did you hear about DCSEU rebates?</t>
  </si>
  <si>
    <t>LED-213</t>
  </si>
  <si>
    <t>= Total rebate amount requested</t>
  </si>
  <si>
    <t>= Total DCSEU rebate amount approved</t>
  </si>
  <si>
    <t>Sincerely,</t>
  </si>
  <si>
    <t>PRE-APPROVAL CHECKLIST</t>
  </si>
  <si>
    <t>Confirm that equipment is eligible.</t>
  </si>
  <si>
    <t>Hard-wired or wirelessly controlled sensors, ≥ 175 watts controlled</t>
  </si>
  <si>
    <t>Remote-Mounted Occupancy Sensor</t>
  </si>
  <si>
    <t>Wall-Mounted Occupancy Sensor</t>
  </si>
  <si>
    <t>Fixture-Mounted Occupancy Sensor</t>
  </si>
  <si>
    <t>Hard-wired or wirelessly controlled sensors, ≥ 75 watts controlled</t>
  </si>
  <si>
    <t>Specifications for eligibility</t>
  </si>
  <si>
    <t>DLC or ENERGY STAR Category</t>
  </si>
  <si>
    <t>ENERGY STAR - Downlight Pendant, Downlight Surface Mount, Downlight Recessed, Downlight Solid State Retrofit</t>
  </si>
  <si>
    <t>DLC - Track or Mono-Point Directional Luminaires</t>
  </si>
  <si>
    <t>ENERGY STAR - Portable Desk Task Lighting</t>
  </si>
  <si>
    <t>ENERGY STAR - Under Cabinet, Under Cabinet Shelf-Mounted Task Light</t>
  </si>
  <si>
    <t>DLC - High-Bay Luminaires for Commercial and Industrial Buildings, Low-Bay Luminaires for Commercial and Industrial Buildings, High-Bay Aisle Luminaire</t>
  </si>
  <si>
    <t>DLC - Four-Foot Linear Replacement Lamps</t>
  </si>
  <si>
    <t>DLC - 2x2 Luminaires for Ambient Lighting of Interior Commercial Spaces, Linear Ambient Luminaires</t>
  </si>
  <si>
    <t>DLC - 2x4 Luminaires for Ambient Lighting of Interior Commercial Spaces, Linear Ambient Luminaires</t>
  </si>
  <si>
    <t>DLC - 1x4 Luminaires for Ambient Lighting of Interior Commercial Spaces, Linear Ambient Luminaires</t>
  </si>
  <si>
    <t>DLC - Vertical Refrigerated Case Luminaires, Horizontal Refrigerated Case Luminaires</t>
  </si>
  <si>
    <t>DLC - Display Case Luminaires</t>
  </si>
  <si>
    <t xml:space="preserve">2' x 2' Ambient Light Fixtures </t>
  </si>
  <si>
    <t>2' x 4' Ambient Light Fixtures</t>
  </si>
  <si>
    <t>1' x 4' Ambient Light Fixtures</t>
  </si>
  <si>
    <r>
      <t>LED LIGHTING</t>
    </r>
    <r>
      <rPr>
        <sz val="11"/>
        <color theme="1"/>
        <rFont val="Arial Narrow"/>
        <family val="2"/>
      </rPr>
      <t xml:space="preserve"> (cont'd)</t>
    </r>
  </si>
  <si>
    <t>DLC Classification</t>
  </si>
  <si>
    <t>Measure Description</t>
  </si>
  <si>
    <t>Pass</t>
  </si>
  <si>
    <t>Fail</t>
  </si>
  <si>
    <t xml:space="preserve">Contact person: </t>
  </si>
  <si>
    <t>Repeat inspection?</t>
  </si>
  <si>
    <t>Direct Install required?</t>
  </si>
  <si>
    <t>Watts*</t>
  </si>
  <si>
    <t>* Watts controlled</t>
  </si>
  <si>
    <t>Product Inventory Worksheet</t>
  </si>
  <si>
    <t>Requirements &amp; Rebate Amounts</t>
  </si>
  <si>
    <t>ENERGY STAR Certified Light Bulbs</t>
  </si>
  <si>
    <t>ENERGY STAR Certified Light Fixtures</t>
  </si>
  <si>
    <t>DLC Qualified Products List</t>
  </si>
  <si>
    <t>Signature of official authorized to designate third party payee.</t>
  </si>
  <si>
    <t>1.</t>
  </si>
  <si>
    <t>2.</t>
  </si>
  <si>
    <t>3.</t>
  </si>
  <si>
    <t>4.</t>
  </si>
  <si>
    <t>5.</t>
  </si>
  <si>
    <t>For internal use</t>
  </si>
  <si>
    <r>
      <t xml:space="preserve">See </t>
    </r>
    <r>
      <rPr>
        <b/>
        <sz val="9"/>
        <color theme="1"/>
        <rFont val="Arial"/>
        <family val="2"/>
      </rPr>
      <t>Requirements &amp; Rebate</t>
    </r>
    <r>
      <rPr>
        <sz val="9"/>
        <color theme="1"/>
        <rFont val="Arial"/>
        <family val="2"/>
      </rPr>
      <t xml:space="preserve"> </t>
    </r>
    <r>
      <rPr>
        <b/>
        <sz val="9"/>
        <color theme="1"/>
        <rFont val="Arial"/>
        <family val="2"/>
      </rPr>
      <t>Amounts</t>
    </r>
    <r>
      <rPr>
        <sz val="9"/>
        <color theme="1"/>
        <rFont val="Arial"/>
        <family val="2"/>
      </rPr>
      <t xml:space="preserve"> to complete the form below.</t>
    </r>
  </si>
  <si>
    <t>Hrs/week**</t>
  </si>
  <si>
    <t>Location of installation</t>
  </si>
  <si>
    <t>**For sensors, this is the number of hours that the lights are on per week before controls.</t>
  </si>
  <si>
    <t>Ambient Light Fixtures</t>
  </si>
  <si>
    <t xml:space="preserve">Date approved: </t>
  </si>
  <si>
    <t>ENERGY STAR - Downlight Pendant, Downlight Surface Mount, Downlight Recessed, Downlight Solid State Retrofit, Wall Sconces</t>
  </si>
  <si>
    <t>Contact first name</t>
  </si>
  <si>
    <t>Contact last name</t>
  </si>
  <si>
    <t>Contact title</t>
  </si>
  <si>
    <t>Date of approval</t>
  </si>
  <si>
    <t>Date of expiration</t>
  </si>
  <si>
    <t>Program Manager</t>
  </si>
  <si>
    <t>Natural gas is available on-site.</t>
  </si>
  <si>
    <t>This project is a new construction or major renovation.</t>
  </si>
  <si>
    <t>Interior LED Applications</t>
  </si>
  <si>
    <t>Case Light Door Fixtures</t>
  </si>
  <si>
    <t>ARRAY OF MEASURE DESCRIPTIONS</t>
  </si>
  <si>
    <t>Specification/Categorization</t>
  </si>
  <si>
    <t>TRM Category</t>
  </si>
  <si>
    <t>Lighting Controls</t>
  </si>
  <si>
    <t>Solid State Lighting (LED) Lighting Systems</t>
  </si>
  <si>
    <t>ISR</t>
  </si>
  <si>
    <t>Assumed Base Watts</t>
  </si>
  <si>
    <t>Assumed proposed watts</t>
  </si>
  <si>
    <t>WHFe</t>
  </si>
  <si>
    <t>ASSUMED Hours (ENERGY)</t>
  </si>
  <si>
    <t>Default controlled wattage</t>
  </si>
  <si>
    <t xml:space="preserve"> Location of installation</t>
  </si>
  <si>
    <t>Total before approval:</t>
  </si>
  <si>
    <t>Total after approval:</t>
  </si>
  <si>
    <t>2' x 2' Ambient Light Fixtures</t>
  </si>
  <si>
    <t>DLC 2' Replacement Lamps, Tubes</t>
  </si>
  <si>
    <t>DLC - Two-Foot Linear Replacement Lamps</t>
  </si>
  <si>
    <t>Project #:</t>
  </si>
  <si>
    <t>Inspection Date:</t>
  </si>
  <si>
    <t>Address of Installation:</t>
  </si>
  <si>
    <t>Inspector:</t>
  </si>
  <si>
    <t>YES</t>
  </si>
  <si>
    <t>No</t>
  </si>
  <si>
    <t>Measure Type</t>
  </si>
  <si>
    <t>Project or instalation PASSED inspection:</t>
  </si>
  <si>
    <t xml:space="preserve">I certify that the measure(s) listed on this inspection form are installed and operating properly at the installation address listed on this form. </t>
  </si>
  <si>
    <t>Customer</t>
  </si>
  <si>
    <t>________/_______/________</t>
  </si>
  <si>
    <t>Print</t>
  </si>
  <si>
    <t xml:space="preserve">Sign </t>
  </si>
  <si>
    <t>DCSEU Inspector</t>
  </si>
  <si>
    <t>Sign</t>
  </si>
  <si>
    <r>
      <rPr>
        <sz val="11"/>
        <color theme="1"/>
        <rFont val="Arial"/>
        <family val="2"/>
      </rPr>
      <t xml:space="preserve">Notes </t>
    </r>
    <r>
      <rPr>
        <sz val="8"/>
        <color theme="1"/>
        <rFont val="Arial"/>
        <family val="2"/>
      </rPr>
      <t>(required if a measure does not pass)</t>
    </r>
  </si>
  <si>
    <t>____/____/______</t>
  </si>
  <si>
    <t>FINANCING</t>
  </si>
  <si>
    <t xml:space="preserve">The customer is interested in knowing more about their financing options </t>
  </si>
  <si>
    <t>Lender financing will be used to pay for the project</t>
  </si>
  <si>
    <t xml:space="preserve">W-9 of Payee </t>
  </si>
  <si>
    <t>(most recent version required)</t>
  </si>
  <si>
    <t xml:space="preserve">Est KWH </t>
  </si>
  <si>
    <t>Under cabinet Shelf-Mounted Task Light Fixtures</t>
  </si>
  <si>
    <t xml:space="preserve">Mailing address </t>
  </si>
  <si>
    <t xml:space="preserve">Customer signature </t>
  </si>
  <si>
    <t>Customer Signature authorizes payment to above Rebate Payee.</t>
  </si>
  <si>
    <t>Customer name</t>
  </si>
  <si>
    <t>Phone Number</t>
  </si>
  <si>
    <t>SITE &amp; CUSTOMER INFORMATION</t>
  </si>
  <si>
    <t>Vendor</t>
  </si>
  <si>
    <t xml:space="preserve">Contractor </t>
  </si>
  <si>
    <t xml:space="preserve">Manufacturer </t>
  </si>
  <si>
    <t>Property Manager</t>
  </si>
  <si>
    <t>Name of Installation Site</t>
  </si>
  <si>
    <t>Address of installation Site</t>
  </si>
  <si>
    <t>Third Party Preparer Description</t>
  </si>
  <si>
    <t>Yes - Installation site is greater than 200,000 sq ft.</t>
  </si>
  <si>
    <t>No -  Installation site is less than 200,000 sq ft.</t>
  </si>
  <si>
    <t>Attention of:</t>
  </si>
  <si>
    <r>
      <t>THIRD PARTY PREPARATION</t>
    </r>
    <r>
      <rPr>
        <sz val="10"/>
        <color theme="1"/>
        <rFont val="Arial Narrow"/>
        <family val="2"/>
      </rPr>
      <t xml:space="preserve"> </t>
    </r>
    <r>
      <rPr>
        <sz val="11"/>
        <color theme="1"/>
        <rFont val="Arial Narrow"/>
        <family val="2"/>
      </rPr>
      <t>(if application completed by third party or rebate processor)</t>
    </r>
  </si>
  <si>
    <r>
      <t xml:space="preserve">PROJECT INFORMATION </t>
    </r>
    <r>
      <rPr>
        <sz val="11"/>
        <color theme="1"/>
        <rFont val="Arial Narrow"/>
        <family val="2"/>
      </rPr>
      <t>(please check all that apply)</t>
    </r>
  </si>
  <si>
    <r>
      <t xml:space="preserve">REBATE PAYEE INFORMATION </t>
    </r>
    <r>
      <rPr>
        <sz val="11"/>
        <color theme="1"/>
        <rFont val="Arial Narrow"/>
        <family val="2"/>
      </rPr>
      <t>(Required)</t>
    </r>
  </si>
  <si>
    <t>Rebate Payee name (as it appears on a W-9 form)</t>
  </si>
  <si>
    <t>Basement</t>
  </si>
  <si>
    <t>Bathroom</t>
  </si>
  <si>
    <t>Bedroom</t>
  </si>
  <si>
    <t>Common Area</t>
  </si>
  <si>
    <t>Dining Room</t>
  </si>
  <si>
    <t>Exterior</t>
  </si>
  <si>
    <t>Hall/Stair</t>
  </si>
  <si>
    <t>Kitchen</t>
  </si>
  <si>
    <t>Living Room</t>
  </si>
  <si>
    <t>Mechanical Room</t>
  </si>
  <si>
    <t>Office</t>
  </si>
  <si>
    <t>Parking Lot</t>
  </si>
  <si>
    <t>Manufacturer</t>
  </si>
  <si>
    <t xml:space="preserve"> Model Number</t>
  </si>
  <si>
    <t>Model Number</t>
  </si>
  <si>
    <r>
      <t>LED LIGHTING</t>
    </r>
    <r>
      <rPr>
        <sz val="11"/>
        <color theme="1"/>
        <rFont val="Arial Narrow"/>
        <family val="2"/>
      </rPr>
      <t xml:space="preserve"> </t>
    </r>
  </si>
  <si>
    <r>
      <t xml:space="preserve">LED LIGHTING </t>
    </r>
    <r>
      <rPr>
        <sz val="10"/>
        <color theme="1"/>
        <rFont val="Arial Narrow"/>
        <family val="2"/>
      </rPr>
      <t>All fields are required for "LED" coded measures</t>
    </r>
  </si>
  <si>
    <t>Porch</t>
  </si>
  <si>
    <r>
      <t xml:space="preserve">CUSTOMER SIGNATURE </t>
    </r>
    <r>
      <rPr>
        <sz val="11"/>
        <color theme="1"/>
        <rFont val="Arial Narrow"/>
        <family val="2"/>
      </rPr>
      <t>(Required even if rebate is going to a third party)</t>
    </r>
  </si>
  <si>
    <t>The DCSEU will process payment after a completed inspection.</t>
  </si>
  <si>
    <t>Site sq. ft. greater than 200,000? (Y/N)</t>
  </si>
  <si>
    <t>Row number</t>
  </si>
  <si>
    <t xml:space="preserve">Lamps/ fixture </t>
  </si>
  <si>
    <r>
      <t xml:space="preserve">LIGHTING SENSORS </t>
    </r>
    <r>
      <rPr>
        <sz val="10"/>
        <color theme="1"/>
        <rFont val="Arial Narrow"/>
        <family val="2"/>
      </rPr>
      <t>All fields are required for "NLS" coded measure</t>
    </r>
  </si>
  <si>
    <t>Location of Installation</t>
  </si>
  <si>
    <t>QTY</t>
  </si>
  <si>
    <t>Completed and signed Business Energy Rebates 
Application</t>
  </si>
  <si>
    <t>Pepco Bill Corresponding to Installation Site</t>
  </si>
  <si>
    <t xml:space="preserve">Corresponding Technical Specifications </t>
  </si>
  <si>
    <t>Sensors</t>
  </si>
  <si>
    <t>SEN-101</t>
  </si>
  <si>
    <t>SEN-102</t>
  </si>
  <si>
    <t>SEN-103</t>
  </si>
  <si>
    <t>SEN-104</t>
  </si>
  <si>
    <t>SEN-105</t>
  </si>
  <si>
    <t>When you receive a Pre-Approval Letter, purchase and install new, eligible equipment.</t>
  </si>
  <si>
    <r>
      <t xml:space="preserve">Looking for more ways to save? Speak to an Account Manager </t>
    </r>
    <r>
      <rPr>
        <u/>
        <sz val="11"/>
        <color rgb="FF0070C0"/>
        <rFont val="Calibri"/>
        <family val="2"/>
        <scheme val="minor"/>
      </rPr>
      <t>http://www.dcseu.com/for-my-business/custom-rebates/our-experts</t>
    </r>
    <r>
      <rPr>
        <sz val="11"/>
        <color theme="1"/>
        <rFont val="Calibri"/>
        <family val="2"/>
        <scheme val="minor"/>
      </rPr>
      <t xml:space="preserve"> for more information on how you can save money on energy-efficient products and equipment, and on energy costs for years to come. We look forward to working with you and answering any questions you may have. </t>
    </r>
  </si>
  <si>
    <t>Hard-wired or wirelessly controlled sensors, ≥ 30 watts controlled</t>
  </si>
  <si>
    <t>LED Surface &amp; Suspended Linear Fixtures</t>
  </si>
  <si>
    <t>LED-214</t>
  </si>
  <si>
    <t>DLC - 2x2 Luminaires for Ambient Lighting of Interior Commercial Spaces</t>
  </si>
  <si>
    <t>DLC - 2x4 Luminaires for Ambient Lighting of Interior Commercial Spaces</t>
  </si>
  <si>
    <t>DLC - 1x4 Luminaires for Ambient Lighting of Interior Commercial Spaces</t>
  </si>
  <si>
    <t>DLC - Direct Linear Ambient Luminaires, 
Stairwell and Passageway Luminaires</t>
  </si>
  <si>
    <t>Case Light Door Fixtures 
(rebates per linear foot)</t>
  </si>
  <si>
    <t>Submit a completed Pre-Approval Application,  technical specifications with proposed equipment highlighted and W-9 for whomever is receiving the rebate</t>
  </si>
  <si>
    <t>Once installed, please submit itemized invoices, and the DCSEU provided pre-approval letter.</t>
  </si>
  <si>
    <t>Fixture-Mounted Daylight Sensor ≥ 30w</t>
  </si>
  <si>
    <t>WHFe (waste heat factor)</t>
  </si>
  <si>
    <t>watt savings</t>
  </si>
  <si>
    <t xml:space="preserve">Sensors </t>
  </si>
  <si>
    <t>annual hours</t>
  </si>
  <si>
    <t>Total LED Energy savings</t>
  </si>
  <si>
    <t>Total Sensor kwh savings</t>
  </si>
  <si>
    <t>Total kwh savings</t>
  </si>
  <si>
    <t>Steps to get a rebate:</t>
  </si>
  <si>
    <t>Data validation</t>
  </si>
  <si>
    <t xml:space="preserve">   (limit increased to $50,000 per site per fiscal year)</t>
  </si>
  <si>
    <t>Watts Difference (Baseline - Replacement)</t>
  </si>
  <si>
    <t>Watts Difference</t>
  </si>
  <si>
    <t>ENERGY SAVINGS CALCULATIONS (based on TRM from 5/10/2017 )</t>
  </si>
  <si>
    <t>Watts Savings</t>
  </si>
  <si>
    <t>Hours for energy savings (TRM assumption used if left blank)</t>
  </si>
  <si>
    <t>Available for Instant Rebate</t>
  </si>
  <si>
    <r>
      <rPr>
        <sz val="9"/>
        <rFont val="Calibri"/>
        <family val="2"/>
        <scheme val="minor"/>
      </rPr>
      <t xml:space="preserve">ENERGY STAR Qualified Screw and Pin Base Bulbs - </t>
    </r>
    <r>
      <rPr>
        <u/>
        <sz val="9"/>
        <color theme="10"/>
        <rFont val="Calibri"/>
        <family val="2"/>
        <scheme val="minor"/>
      </rPr>
      <t>Available for Instant Rebate</t>
    </r>
  </si>
  <si>
    <r>
      <t xml:space="preserve">Please review our Instant Business Rebate website to identify where you can receive instant rebates. You can do so by going on our website </t>
    </r>
    <r>
      <rPr>
        <u/>
        <sz val="11"/>
        <color rgb="FF0070C0"/>
        <rFont val="Calibri"/>
        <family val="2"/>
        <scheme val="minor"/>
      </rPr>
      <t>http://www.dcseu.com/for-my-business/standard-rebates/apply-for-rebates</t>
    </r>
    <r>
      <rPr>
        <sz val="11"/>
        <color theme="1"/>
        <rFont val="Calibri"/>
        <family val="2"/>
        <scheme val="minor"/>
      </rPr>
      <t>.</t>
    </r>
  </si>
  <si>
    <t>Exterior Fixtures</t>
  </si>
  <si>
    <t>LED exterior fixtures 10,001-15,000 lumens</t>
  </si>
  <si>
    <t>DLC - Outdoor Pole/Arm-Mounted Area and Roadway Luminaires, Outdoor Wall-Mounted Area Luminaires, Parking Garage Luminaires, Fuel Pump Canopy Luminaires, Flood and Spot Luminaires</t>
  </si>
  <si>
    <t>LED exterior fixtures &lt;= 5,000 lumens</t>
  </si>
  <si>
    <t>LED Exterior Fixtures &lt;= 5,000 lumens</t>
  </si>
  <si>
    <t>LED Exterior Fixtures 10,001-15,000 lumens</t>
  </si>
  <si>
    <t>LED Exterior Fixtures &gt;15,000 lumens</t>
  </si>
  <si>
    <t>LED Exterior Fixtures 5,001-10,000 lumens</t>
  </si>
  <si>
    <t>LED exterior fixtures 5,001-10,000 lumens</t>
  </si>
  <si>
    <t>LED exterior fixtures &gt; 15,000 lumens</t>
  </si>
  <si>
    <t xml:space="preserve">Rebate </t>
  </si>
  <si>
    <t>LED-215</t>
  </si>
  <si>
    <t>DLC 4' Replacement Lamps, Tubes - T8 Baseline</t>
  </si>
  <si>
    <t>DLC 4' Replacement Lamps, Tubes - T12 Baseline</t>
  </si>
  <si>
    <t xml:space="preserve">Rebates can be reserved for 90 calendar days, during which the rebate level is guaranteed —even if the rebate amount changes mid-year or end-of-year. Rebate reservations are required for all projects. Note that any measures incentivized via Instant Business Rebates will not qualify for a rebate under this program. Your final rebate amount may change if we identify that measures have been previously incentivized via another DCSEU initiative. </t>
  </si>
  <si>
    <t>LED-107</t>
  </si>
  <si>
    <t>DLC Qualified Four-Pin LED Replacement Lamp</t>
  </si>
  <si>
    <t>Four-Pin Base, Horizontal or Vertical Mount</t>
  </si>
  <si>
    <t>DLC - Four Pin-Base Replacement Lamps for CFLs</t>
  </si>
  <si>
    <t>Four-Pin LED Replacement Lamp</t>
  </si>
  <si>
    <t>LIGHTING CONTROLS</t>
  </si>
  <si>
    <t>Integrated Occupancy Sensor for LED Fixture</t>
  </si>
  <si>
    <t>Integrated sensors, ≥ 20 watts controlled</t>
  </si>
  <si>
    <t>SEN-106</t>
  </si>
  <si>
    <t>Dual Occupancy &amp; Daylight Sensor, Controlled</t>
  </si>
  <si>
    <t>Integrated Occupancy &amp; Daylight Sensor for LED Fixture</t>
  </si>
  <si>
    <t>SEN-107</t>
  </si>
  <si>
    <t>Lumens^ (int. only)</t>
  </si>
  <si>
    <t>^ Lumens only needed for integrated controls, SEN-104 and SEN-107</t>
  </si>
  <si>
    <t>Hard-wired or wirelessly controlled sensors, ≥ 150 watts controlled</t>
  </si>
  <si>
    <t>Hard-wired or wirelessly controlled sensors, ≥ 50 watts controlled</t>
  </si>
  <si>
    <t>Remote-Mounted Daylight Sensor ≥ 150w</t>
  </si>
  <si>
    <t>LED-401</t>
  </si>
  <si>
    <t>LED-402</t>
  </si>
  <si>
    <t>LED-403</t>
  </si>
  <si>
    <t>LED-404</t>
  </si>
  <si>
    <t>HID Replacement Lamps</t>
  </si>
  <si>
    <t>HID Replacement Lamp &lt;= 5,000 lumens</t>
  </si>
  <si>
    <t>HID Replacement Lamp 10,001-15,000 lumens</t>
  </si>
  <si>
    <t>HID Replacement Lamp&gt;15,000 lumens</t>
  </si>
  <si>
    <t>HID Replacement Lamp 5,001-10,000 lumens</t>
  </si>
  <si>
    <t>DLC - Mogul (E39) Screw-Base Replacements for HID Lamps</t>
  </si>
  <si>
    <t>DLC - Linear Replacement Lamps</t>
  </si>
  <si>
    <r>
      <t xml:space="preserve">DLC - Linear Replacement Lamps - </t>
    </r>
    <r>
      <rPr>
        <sz val="9"/>
        <color rgb="FFFF0000"/>
        <rFont val="Arial"/>
        <family val="2"/>
      </rPr>
      <t>Replace Existing T5/T8 Lamps</t>
    </r>
  </si>
  <si>
    <r>
      <rPr>
        <sz val="9"/>
        <rFont val="Arial"/>
        <family val="2"/>
      </rPr>
      <t xml:space="preserve">DLC - Linear Replacement Lamps - </t>
    </r>
    <r>
      <rPr>
        <sz val="9"/>
        <color rgb="FFFF0000"/>
        <rFont val="Arial"/>
        <family val="2"/>
      </rPr>
      <t>Replace Existing T12 Lamps</t>
    </r>
  </si>
  <si>
    <t>LED HID Replacement Lamps &lt;= 5,000 lumens</t>
  </si>
  <si>
    <t>LED HID Replacement Lamps 5,001-10,000 lumens</t>
  </si>
  <si>
    <t>LED HID Replacement Lamps 10,001-15,000 lumens</t>
  </si>
  <si>
    <t>LED HID Replacement Lamps &gt; 15,000 lumens</t>
  </si>
  <si>
    <t>Linear Replacement Lamps &lt; 1200 Lumens</t>
  </si>
  <si>
    <t>Linear Replacement Lamps &gt;= 1200 Lumens</t>
  </si>
  <si>
    <t>Ashley Counsellor</t>
  </si>
  <si>
    <t>Rebate offers through September 30th,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</si>
</sst>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quot;$&quot;#,##0"/>
    <numFmt numFmtId="165" formatCode="[$-F800]dddd\,\ mmmm\ dd\,\ yyyy"/>
    <numFmt numFmtId="166" formatCode="[$-409]mmmm\ d\,\ yyyy;@"/>
    <numFmt numFmtId="167" formatCode="&quot;$&quot;#,##0.00"/>
    <numFmt numFmtId="168" formatCode="_(* #,##0_);_(* \(#,##0\);_(* &quot;-&quot;??_);_(@_)"/>
  </numFmts>
  <fonts count="58" x14ac:knownFonts="1">
    <font>
      <sz val="11"/>
      <color theme="1"/>
      <name val="Calibri"/>
      <family val="2"/>
      <scheme val="minor"/>
    </font>
    <font>
      <sz val="11"/>
      <color theme="1"/>
      <name val="Arial"/>
      <family val="2"/>
    </font>
    <font>
      <sz val="16"/>
      <color theme="1"/>
      <name val="Arial Narrow"/>
      <family val="2"/>
    </font>
    <font>
      <sz val="9"/>
      <color theme="1"/>
      <name val="Arial"/>
      <family val="2"/>
    </font>
    <font>
      <sz val="8"/>
      <color theme="1"/>
      <name val="Arial"/>
      <family val="2"/>
    </font>
    <font>
      <sz val="9"/>
      <name val="Arial"/>
      <family val="2"/>
    </font>
    <font>
      <sz val="9"/>
      <color theme="1" tint="0.34998626667073579"/>
      <name val="Arial"/>
      <family val="2"/>
    </font>
    <font>
      <sz val="11"/>
      <name val="Arial"/>
      <family val="2"/>
    </font>
    <font>
      <sz val="11"/>
      <color theme="1"/>
      <name val="Arial Narrow"/>
      <family val="2"/>
    </font>
    <font>
      <b/>
      <sz val="11"/>
      <color theme="1"/>
      <name val="Arial Narrow"/>
      <family val="2"/>
    </font>
    <font>
      <b/>
      <sz val="11"/>
      <color theme="1"/>
      <name val="Arial"/>
      <family val="2"/>
    </font>
    <font>
      <sz val="11"/>
      <name val="Calibri"/>
      <family val="2"/>
      <scheme val="minor"/>
    </font>
    <font>
      <sz val="12"/>
      <color theme="1"/>
      <name val="Calibri"/>
      <family val="2"/>
      <scheme val="minor"/>
    </font>
    <font>
      <sz val="18"/>
      <color theme="1"/>
      <name val="Arial Narrow"/>
      <family val="2"/>
    </font>
    <font>
      <sz val="10"/>
      <color theme="1"/>
      <name val="Arial"/>
      <family val="2"/>
    </font>
    <font>
      <sz val="16"/>
      <color theme="1"/>
      <name val="Arial"/>
      <family val="2"/>
    </font>
    <font>
      <b/>
      <sz val="9"/>
      <color theme="1"/>
      <name val="Arial"/>
      <family val="2"/>
    </font>
    <font>
      <u/>
      <sz val="11"/>
      <color theme="10"/>
      <name val="Calibri"/>
      <family val="2"/>
      <scheme val="minor"/>
    </font>
    <font>
      <sz val="10.5"/>
      <color theme="1"/>
      <name val="Arial Narrow"/>
      <family val="2"/>
    </font>
    <font>
      <u/>
      <sz val="11"/>
      <color rgb="FF0070C0"/>
      <name val="Calibri"/>
      <family val="2"/>
      <scheme val="minor"/>
    </font>
    <font>
      <sz val="10"/>
      <color theme="1"/>
      <name val="Calibri"/>
      <family val="2"/>
      <scheme val="minor"/>
    </font>
    <font>
      <sz val="8.5"/>
      <color theme="1"/>
      <name val="Arial"/>
      <family val="2"/>
    </font>
    <font>
      <b/>
      <sz val="11"/>
      <name val="Calibri"/>
      <family val="2"/>
      <scheme val="minor"/>
    </font>
    <font>
      <sz val="9"/>
      <color indexed="81"/>
      <name val="Tahoma"/>
      <family val="2"/>
    </font>
    <font>
      <b/>
      <sz val="9"/>
      <color indexed="81"/>
      <name val="Tahoma"/>
      <family val="2"/>
    </font>
    <font>
      <sz val="11"/>
      <color theme="1"/>
      <name val="Calibri"/>
      <family val="2"/>
      <scheme val="minor"/>
    </font>
    <font>
      <b/>
      <sz val="10"/>
      <color theme="1"/>
      <name val="Arial"/>
      <family val="2"/>
    </font>
    <font>
      <sz val="10"/>
      <name val="Arial"/>
      <family val="2"/>
    </font>
    <font>
      <u/>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theme="0"/>
      <name val="Calibri"/>
      <family val="2"/>
      <scheme val="minor"/>
    </font>
    <font>
      <sz val="9"/>
      <color theme="0" tint="-0.499984740745262"/>
      <name val="Arial"/>
      <family val="2"/>
    </font>
    <font>
      <sz val="8"/>
      <color theme="1" tint="0.34998626667073579"/>
      <name val="Arial"/>
      <family val="2"/>
    </font>
    <font>
      <sz val="10"/>
      <color theme="1"/>
      <name val="Arial Narrow"/>
      <family val="2"/>
    </font>
    <font>
      <sz val="10"/>
      <color rgb="FF000000"/>
      <name val="Arial"/>
      <family val="2"/>
    </font>
    <font>
      <sz val="22"/>
      <color theme="1"/>
      <name val="Arial Narrow"/>
      <family val="2"/>
    </font>
    <font>
      <u/>
      <sz val="9"/>
      <color theme="1"/>
      <name val="Arial"/>
      <family val="2"/>
    </font>
    <font>
      <strike/>
      <sz val="9"/>
      <color theme="1"/>
      <name val="Arial"/>
      <family val="2"/>
    </font>
    <font>
      <b/>
      <sz val="16"/>
      <color rgb="FF000000"/>
      <name val="Arial"/>
      <family val="2"/>
    </font>
    <font>
      <u/>
      <sz val="9"/>
      <color theme="10"/>
      <name val="Calibri"/>
      <family val="2"/>
      <scheme val="minor"/>
    </font>
    <font>
      <sz val="9"/>
      <name val="Calibri"/>
      <family val="2"/>
      <scheme val="minor"/>
    </font>
    <font>
      <sz val="9"/>
      <color rgb="FFFF0000"/>
      <name val="Arial"/>
      <family val="2"/>
    </font>
  </fonts>
  <fills count="31">
    <fill>
      <patternFill patternType="none"/>
    </fill>
    <fill>
      <patternFill patternType="gray125"/>
    </fill>
    <fill>
      <patternFill patternType="solid">
        <fgColor theme="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tint="0.39997558519241921"/>
        <bgColor indexed="64"/>
      </patternFill>
    </fill>
    <fill>
      <patternFill patternType="solid">
        <fgColor theme="5" tint="-0.249977111117893"/>
        <bgColor indexed="64"/>
      </patternFill>
    </fill>
    <fill>
      <patternFill patternType="solid">
        <fgColor rgb="FF57AECB"/>
        <bgColor indexed="64"/>
      </patternFill>
    </fill>
    <fill>
      <patternFill patternType="solid">
        <fgColor rgb="FFF3E298"/>
        <bgColor rgb="FFF3E298"/>
      </patternFill>
    </fill>
    <fill>
      <patternFill patternType="solid">
        <fgColor theme="0"/>
        <bgColor rgb="FFEBCE53"/>
      </patternFill>
    </fill>
    <fill>
      <patternFill patternType="solid">
        <fgColor rgb="FFFFFF00"/>
        <bgColor indexed="64"/>
      </patternFill>
    </fill>
    <fill>
      <patternFill patternType="solid">
        <fgColor rgb="FF00B050"/>
        <bgColor rgb="FFEBCE53"/>
      </patternFill>
    </fill>
  </fills>
  <borders count="43">
    <border>
      <left/>
      <right/>
      <top/>
      <bottom/>
      <diagonal/>
    </border>
    <border>
      <left/>
      <right/>
      <top/>
      <bottom style="thin">
        <color indexed="64"/>
      </bottom>
      <diagonal/>
    </border>
    <border>
      <left/>
      <right/>
      <top style="thin">
        <color theme="3"/>
      </top>
      <bottom/>
      <diagonal/>
    </border>
    <border>
      <left/>
      <right/>
      <top style="thin">
        <color theme="3"/>
      </top>
      <bottom style="thin">
        <color theme="3"/>
      </bottom>
      <diagonal/>
    </border>
    <border>
      <left/>
      <right/>
      <top/>
      <bottom style="thin">
        <color theme="3"/>
      </bottom>
      <diagonal/>
    </border>
    <border>
      <left/>
      <right/>
      <top/>
      <bottom style="medium">
        <color indexed="64"/>
      </bottom>
      <diagonal/>
    </border>
    <border>
      <left/>
      <right/>
      <top style="thin">
        <color theme="0" tint="-0.499984740745262"/>
      </top>
      <bottom style="thin">
        <color theme="0" tint="-0.499984740745262"/>
      </bottom>
      <diagonal/>
    </border>
    <border>
      <left/>
      <right style="thin">
        <color indexed="64"/>
      </right>
      <top/>
      <bottom/>
      <diagonal/>
    </border>
    <border>
      <left/>
      <right/>
      <top style="medium">
        <color indexed="64"/>
      </top>
      <bottom style="thin">
        <color theme="3"/>
      </bottom>
      <diagonal/>
    </border>
    <border>
      <left/>
      <right/>
      <top style="medium">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top style="thin">
        <color theme="1"/>
      </top>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top style="thin">
        <color indexed="64"/>
      </top>
      <bottom style="thin">
        <color indexed="64"/>
      </bottom>
      <diagonal/>
    </border>
    <border>
      <left style="thin">
        <color theme="0" tint="-0.34998626667073579"/>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6">
    <xf numFmtId="0" fontId="0" fillId="0" borderId="0"/>
    <xf numFmtId="0" fontId="17" fillId="0" borderId="0" applyNumberFormat="0" applyFill="0" applyBorder="0" applyAlignment="0" applyProtection="0"/>
    <xf numFmtId="44" fontId="25" fillId="0" borderId="0" applyFont="0" applyFill="0" applyBorder="0" applyAlignment="0" applyProtection="0"/>
    <xf numFmtId="0" fontId="27" fillId="0" borderId="0"/>
    <xf numFmtId="44" fontId="25" fillId="0" borderId="0" applyFont="0" applyFill="0" applyBorder="0" applyAlignment="0" applyProtection="0"/>
    <xf numFmtId="43" fontId="25"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9" borderId="0" applyNumberFormat="0" applyBorder="0" applyAlignment="0" applyProtection="0"/>
    <xf numFmtId="0" fontId="30" fillId="16"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9"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8" borderId="17" applyNumberFormat="0" applyAlignment="0" applyProtection="0"/>
    <xf numFmtId="0" fontId="33" fillId="22" borderId="18" applyNumberFormat="0" applyAlignment="0" applyProtection="0"/>
    <xf numFmtId="43" fontId="27" fillId="0" borderId="0" applyFont="0" applyFill="0" applyBorder="0" applyAlignment="0" applyProtection="0"/>
    <xf numFmtId="44" fontId="27" fillId="0" borderId="0" applyFont="0" applyFill="0" applyBorder="0" applyAlignment="0" applyProtection="0"/>
    <xf numFmtId="0" fontId="34" fillId="0" borderId="0" applyNumberFormat="0" applyFill="0" applyBorder="0" applyAlignment="0" applyProtection="0"/>
    <xf numFmtId="0" fontId="35" fillId="23" borderId="0" applyNumberFormat="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39" fillId="9" borderId="17" applyNumberFormat="0" applyAlignment="0" applyProtection="0"/>
    <xf numFmtId="0" fontId="40" fillId="0" borderId="22" applyNumberFormat="0" applyFill="0" applyAlignment="0" applyProtection="0"/>
    <xf numFmtId="0" fontId="41" fillId="14" borderId="0" applyNumberFormat="0" applyBorder="0" applyAlignment="0" applyProtection="0"/>
    <xf numFmtId="0" fontId="27" fillId="10" borderId="23" applyNumberFormat="0" applyFont="0" applyAlignment="0" applyProtection="0"/>
    <xf numFmtId="0" fontId="42" fillId="8" borderId="24" applyNumberFormat="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25" applyNumberFormat="0" applyFill="0" applyAlignment="0" applyProtection="0"/>
    <xf numFmtId="0" fontId="45" fillId="0" borderId="0" applyNumberFormat="0" applyFill="0" applyBorder="0" applyAlignment="0" applyProtection="0"/>
    <xf numFmtId="0" fontId="27" fillId="0" borderId="0"/>
    <xf numFmtId="0" fontId="25" fillId="0" borderId="0"/>
    <xf numFmtId="0" fontId="27" fillId="0" borderId="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9" borderId="0" applyNumberFormat="0" applyBorder="0" applyAlignment="0" applyProtection="0"/>
    <xf numFmtId="0" fontId="30" fillId="16"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9"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8" borderId="17" applyNumberFormat="0" applyAlignment="0" applyProtection="0"/>
    <xf numFmtId="0" fontId="33" fillId="22" borderId="18" applyNumberFormat="0" applyAlignment="0" applyProtection="0"/>
    <xf numFmtId="43" fontId="27" fillId="0" borderId="0" applyFont="0" applyFill="0" applyBorder="0" applyAlignment="0" applyProtection="0"/>
    <xf numFmtId="44" fontId="27" fillId="0" borderId="0" applyFont="0" applyFill="0" applyBorder="0" applyAlignment="0" applyProtection="0"/>
    <xf numFmtId="0" fontId="34" fillId="0" borderId="0" applyNumberFormat="0" applyFill="0" applyBorder="0" applyAlignment="0" applyProtection="0"/>
    <xf numFmtId="0" fontId="35" fillId="23" borderId="0" applyNumberFormat="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39" fillId="9" borderId="17" applyNumberFormat="0" applyAlignment="0" applyProtection="0"/>
    <xf numFmtId="0" fontId="40" fillId="0" borderId="22" applyNumberFormat="0" applyFill="0" applyAlignment="0" applyProtection="0"/>
    <xf numFmtId="0" fontId="41" fillId="14" borderId="0" applyNumberFormat="0" applyBorder="0" applyAlignment="0" applyProtection="0"/>
    <xf numFmtId="0" fontId="27" fillId="10" borderId="23" applyNumberFormat="0" applyFont="0" applyAlignment="0" applyProtection="0"/>
    <xf numFmtId="0" fontId="42" fillId="8" borderId="24" applyNumberFormat="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25" applyNumberFormat="0" applyFill="0" applyAlignment="0" applyProtection="0"/>
    <xf numFmtId="0" fontId="45" fillId="0" borderId="0" applyNumberFormat="0" applyFill="0" applyBorder="0" applyAlignment="0" applyProtection="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43" fontId="27"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17" fillId="0" borderId="0" applyNumberFormat="0" applyFill="0" applyBorder="0" applyAlignment="0" applyProtection="0"/>
    <xf numFmtId="0" fontId="25" fillId="0" borderId="0"/>
    <xf numFmtId="44" fontId="25" fillId="0" borderId="0" applyFont="0" applyFill="0" applyBorder="0" applyAlignment="0" applyProtection="0"/>
    <xf numFmtId="43" fontId="25" fillId="0" borderId="0" applyFont="0" applyFill="0" applyBorder="0" applyAlignment="0" applyProtection="0"/>
    <xf numFmtId="0" fontId="32" fillId="8" borderId="17" applyNumberFormat="0" applyAlignment="0" applyProtection="0"/>
    <xf numFmtId="0" fontId="39" fillId="9" borderId="17" applyNumberFormat="0" applyAlignment="0" applyProtection="0"/>
    <xf numFmtId="0" fontId="27" fillId="10" borderId="23" applyNumberFormat="0" applyFont="0" applyAlignment="0" applyProtection="0"/>
    <xf numFmtId="0" fontId="42" fillId="8" borderId="24" applyNumberFormat="0" applyAlignment="0" applyProtection="0"/>
    <xf numFmtId="0" fontId="44" fillId="0" borderId="25" applyNumberFormat="0" applyFill="0" applyAlignment="0" applyProtection="0"/>
    <xf numFmtId="0" fontId="25" fillId="0" borderId="0"/>
    <xf numFmtId="0" fontId="32" fillId="8" borderId="17" applyNumberFormat="0" applyAlignment="0" applyProtection="0"/>
    <xf numFmtId="0" fontId="39" fillId="9" borderId="17" applyNumberFormat="0" applyAlignment="0" applyProtection="0"/>
    <xf numFmtId="0" fontId="27" fillId="10" borderId="23" applyNumberFormat="0" applyFont="0" applyAlignment="0" applyProtection="0"/>
    <xf numFmtId="0" fontId="42" fillId="8" borderId="24" applyNumberFormat="0" applyAlignment="0" applyProtection="0"/>
    <xf numFmtId="0" fontId="44" fillId="0" borderId="25" applyNumberFormat="0" applyFill="0" applyAlignment="0" applyProtection="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0" fontId="27" fillId="0" borderId="0"/>
    <xf numFmtId="44" fontId="25" fillId="0" borderId="0" applyFont="0" applyFill="0" applyBorder="0" applyAlignment="0" applyProtection="0"/>
    <xf numFmtId="43" fontId="25" fillId="0" borderId="0" applyFont="0" applyFill="0" applyBorder="0" applyAlignment="0" applyProtection="0"/>
    <xf numFmtId="0" fontId="32" fillId="8" borderId="17" applyNumberFormat="0" applyAlignment="0" applyProtection="0"/>
    <xf numFmtId="0" fontId="39" fillId="9" borderId="17" applyNumberFormat="0" applyAlignment="0" applyProtection="0"/>
    <xf numFmtId="0" fontId="27" fillId="10" borderId="23" applyNumberFormat="0" applyFont="0" applyAlignment="0" applyProtection="0"/>
    <xf numFmtId="0" fontId="25" fillId="0" borderId="0"/>
    <xf numFmtId="0" fontId="32" fillId="8" borderId="17" applyNumberFormat="0" applyAlignment="0" applyProtection="0"/>
    <xf numFmtId="0" fontId="39" fillId="9" borderId="17" applyNumberFormat="0" applyAlignment="0" applyProtection="0"/>
    <xf numFmtId="0" fontId="27" fillId="10" borderId="23" applyNumberFormat="0" applyFont="0" applyAlignment="0" applyProtection="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43" fontId="25" fillId="0" borderId="0" applyFont="0" applyFill="0" applyBorder="0" applyAlignment="0" applyProtection="0"/>
    <xf numFmtId="0" fontId="32" fillId="8" borderId="17" applyNumberFormat="0" applyAlignment="0" applyProtection="0"/>
    <xf numFmtId="0" fontId="39" fillId="9" borderId="17" applyNumberFormat="0" applyAlignment="0" applyProtection="0"/>
    <xf numFmtId="0" fontId="27" fillId="10" borderId="23" applyNumberFormat="0" applyFont="0" applyAlignment="0" applyProtection="0"/>
    <xf numFmtId="0" fontId="42" fillId="8" borderId="26" applyNumberFormat="0" applyAlignment="0" applyProtection="0"/>
    <xf numFmtId="0" fontId="44" fillId="0" borderId="27" applyNumberFormat="0" applyFill="0" applyAlignment="0" applyProtection="0"/>
    <xf numFmtId="0" fontId="25" fillId="0" borderId="0"/>
    <xf numFmtId="0" fontId="32" fillId="8" borderId="17" applyNumberFormat="0" applyAlignment="0" applyProtection="0"/>
    <xf numFmtId="0" fontId="39" fillId="9" borderId="17" applyNumberFormat="0" applyAlignment="0" applyProtection="0"/>
    <xf numFmtId="0" fontId="27" fillId="10" borderId="23" applyNumberFormat="0" applyFont="0" applyAlignment="0" applyProtection="0"/>
    <xf numFmtId="0" fontId="42" fillId="8" borderId="26" applyNumberFormat="0" applyAlignment="0" applyProtection="0"/>
    <xf numFmtId="0" fontId="44" fillId="0" borderId="27" applyNumberFormat="0" applyFill="0" applyAlignment="0" applyProtection="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4" fontId="25"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0" fontId="32" fillId="8" borderId="28" applyNumberFormat="0" applyAlignment="0" applyProtection="0"/>
    <xf numFmtId="0" fontId="39" fillId="9" borderId="28" applyNumberFormat="0" applyAlignment="0" applyProtection="0"/>
    <xf numFmtId="0" fontId="27" fillId="10" borderId="29" applyNumberFormat="0" applyFont="0" applyAlignment="0" applyProtection="0"/>
    <xf numFmtId="0" fontId="32" fillId="8" borderId="28" applyNumberFormat="0" applyAlignment="0" applyProtection="0"/>
    <xf numFmtId="0" fontId="39" fillId="9" borderId="28" applyNumberFormat="0" applyAlignment="0" applyProtection="0"/>
    <xf numFmtId="0" fontId="27" fillId="10" borderId="29" applyNumberFormat="0" applyFont="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xf numFmtId="0" fontId="42" fillId="8" borderId="32" applyNumberFormat="0" applyAlignment="0" applyProtection="0"/>
    <xf numFmtId="0" fontId="44" fillId="0" borderId="33" applyNumberFormat="0" applyFill="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xf numFmtId="0" fontId="42" fillId="8" borderId="32" applyNumberFormat="0" applyAlignment="0" applyProtection="0"/>
    <xf numFmtId="0" fontId="44" fillId="0" borderId="33" applyNumberFormat="0" applyFill="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xf numFmtId="0" fontId="42" fillId="8" borderId="32" applyNumberFormat="0" applyAlignment="0" applyProtection="0"/>
    <xf numFmtId="0" fontId="44" fillId="0" borderId="33" applyNumberFormat="0" applyFill="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xf numFmtId="0" fontId="42" fillId="8" borderId="32" applyNumberFormat="0" applyAlignment="0" applyProtection="0"/>
    <xf numFmtId="0" fontId="44" fillId="0" borderId="33" applyNumberFormat="0" applyFill="0" applyAlignment="0" applyProtection="0"/>
    <xf numFmtId="43" fontId="25" fillId="0" borderId="0" applyFont="0" applyFill="0" applyBorder="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xf numFmtId="0" fontId="32" fillId="8" borderId="30" applyNumberFormat="0" applyAlignment="0" applyProtection="0"/>
    <xf numFmtId="0" fontId="39" fillId="9" borderId="30" applyNumberFormat="0" applyAlignment="0" applyProtection="0"/>
    <xf numFmtId="0" fontId="27" fillId="10" borderId="31" applyNumberFormat="0" applyFont="0" applyAlignment="0" applyProtection="0"/>
  </cellStyleXfs>
  <cellXfs count="437">
    <xf numFmtId="0" fontId="0" fillId="0" borderId="0" xfId="0"/>
    <xf numFmtId="0" fontId="1" fillId="0" borderId="0" xfId="0" applyFont="1"/>
    <xf numFmtId="0" fontId="2" fillId="0" borderId="0" xfId="0" applyFont="1"/>
    <xf numFmtId="0" fontId="1" fillId="0" borderId="0" xfId="0" applyFont="1" applyFill="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3" fillId="0" borderId="0" xfId="0" applyFont="1" applyAlignment="1"/>
    <xf numFmtId="0" fontId="4" fillId="0" borderId="0" xfId="0" applyFont="1" applyAlignment="1">
      <alignment wrapText="1"/>
    </xf>
    <xf numFmtId="0" fontId="6" fillId="0" borderId="0" xfId="0" applyFont="1" applyAlignment="1">
      <alignment vertical="top"/>
    </xf>
    <xf numFmtId="0" fontId="6" fillId="0" borderId="0" xfId="0" applyFont="1"/>
    <xf numFmtId="0" fontId="3" fillId="3" borderId="0" xfId="0" applyFont="1" applyFill="1" applyBorder="1"/>
    <xf numFmtId="0" fontId="3" fillId="0" borderId="0" xfId="0" applyFont="1" applyFill="1" applyBorder="1"/>
    <xf numFmtId="0" fontId="6" fillId="0" borderId="0" xfId="0" applyFont="1" applyFill="1" applyAlignment="1">
      <alignment vertical="top"/>
    </xf>
    <xf numFmtId="0" fontId="3" fillId="0" borderId="0" xfId="0" applyFont="1" applyAlignment="1">
      <alignment wrapText="1"/>
    </xf>
    <xf numFmtId="0" fontId="1" fillId="3" borderId="0" xfId="0" applyFont="1" applyFill="1"/>
    <xf numFmtId="0" fontId="8" fillId="0" borderId="0" xfId="0" applyFont="1"/>
    <xf numFmtId="0" fontId="9" fillId="0" borderId="0" xfId="0" applyFont="1"/>
    <xf numFmtId="0" fontId="10" fillId="0" borderId="0" xfId="0" applyFont="1"/>
    <xf numFmtId="0" fontId="10" fillId="0" borderId="0" xfId="0" applyFont="1" applyBorder="1"/>
    <xf numFmtId="0" fontId="10" fillId="0" borderId="0" xfId="0" applyFont="1" applyAlignment="1">
      <alignment vertical="top"/>
    </xf>
    <xf numFmtId="164" fontId="1" fillId="0" borderId="0" xfId="0" applyNumberFormat="1" applyFont="1" applyFill="1"/>
    <xf numFmtId="164" fontId="3" fillId="0" borderId="0" xfId="0" applyNumberFormat="1" applyFont="1"/>
    <xf numFmtId="164" fontId="1" fillId="0" borderId="0" xfId="0" applyNumberFormat="1" applyFont="1"/>
    <xf numFmtId="164" fontId="4" fillId="0" borderId="0" xfId="0" applyNumberFormat="1" applyFont="1" applyAlignment="1">
      <alignment wrapText="1"/>
    </xf>
    <xf numFmtId="164" fontId="3" fillId="0" borderId="0" xfId="0" applyNumberFormat="1" applyFont="1" applyAlignment="1">
      <alignment wrapText="1"/>
    </xf>
    <xf numFmtId="164" fontId="1" fillId="0" borderId="0" xfId="0" applyNumberFormat="1" applyFont="1" applyBorder="1"/>
    <xf numFmtId="164" fontId="3" fillId="0" borderId="0" xfId="0" applyNumberFormat="1" applyFont="1" applyFill="1" applyBorder="1"/>
    <xf numFmtId="0" fontId="4" fillId="0" borderId="0" xfId="0" applyFont="1" applyAlignment="1">
      <alignment vertical="top"/>
    </xf>
    <xf numFmtId="0" fontId="3" fillId="0" borderId="0" xfId="0" applyFont="1" applyFill="1"/>
    <xf numFmtId="0" fontId="3" fillId="0" borderId="0" xfId="0" applyFont="1" applyFill="1" applyBorder="1" applyAlignment="1">
      <alignment horizontal="right"/>
    </xf>
    <xf numFmtId="164" fontId="3" fillId="0" borderId="0" xfId="0" applyNumberFormat="1" applyFont="1" applyFill="1" applyBorder="1" applyAlignment="1">
      <alignment horizontal="center"/>
    </xf>
    <xf numFmtId="164" fontId="1" fillId="0" borderId="0" xfId="0" applyNumberFormat="1" applyFont="1" applyAlignment="1">
      <alignment horizontal="center"/>
    </xf>
    <xf numFmtId="164" fontId="10" fillId="0" borderId="0" xfId="0" applyNumberFormat="1" applyFont="1" applyAlignment="1">
      <alignment horizontal="center"/>
    </xf>
    <xf numFmtId="164" fontId="8" fillId="0" borderId="0" xfId="0" applyNumberFormat="1" applyFont="1" applyAlignment="1">
      <alignment horizontal="center"/>
    </xf>
    <xf numFmtId="0" fontId="3" fillId="0" borderId="0" xfId="0" applyFont="1" applyFill="1" applyAlignment="1">
      <alignment vertical="top"/>
    </xf>
    <xf numFmtId="0" fontId="8" fillId="0" borderId="0" xfId="0" applyFont="1" applyFill="1"/>
    <xf numFmtId="0" fontId="3" fillId="0" borderId="3" xfId="0" applyFont="1" applyBorder="1" applyAlignment="1">
      <alignment vertical="center"/>
    </xf>
    <xf numFmtId="0" fontId="3" fillId="0" borderId="2" xfId="0" applyFont="1" applyBorder="1" applyAlignment="1">
      <alignment vertical="center"/>
    </xf>
    <xf numFmtId="0" fontId="8" fillId="0" borderId="5" xfId="0" applyFont="1" applyBorder="1"/>
    <xf numFmtId="164" fontId="8" fillId="0" borderId="5" xfId="0" applyNumberFormat="1" applyFont="1" applyBorder="1" applyAlignment="1">
      <alignment horizontal="center"/>
    </xf>
    <xf numFmtId="164" fontId="3" fillId="0" borderId="0" xfId="0" applyNumberFormat="1" applyFont="1" applyFill="1"/>
    <xf numFmtId="0" fontId="12" fillId="0" borderId="0" xfId="0" applyFont="1"/>
    <xf numFmtId="165" fontId="12" fillId="0" borderId="0" xfId="0" applyNumberFormat="1" applyFont="1" applyAlignment="1"/>
    <xf numFmtId="0" fontId="12" fillId="0" borderId="0" xfId="0" applyFont="1" applyAlignment="1"/>
    <xf numFmtId="0" fontId="12" fillId="0" borderId="0" xfId="0" applyFont="1" applyAlignment="1">
      <alignment wrapText="1"/>
    </xf>
    <xf numFmtId="0" fontId="1" fillId="0" borderId="0" xfId="0" applyNumberFormat="1" applyFont="1"/>
    <xf numFmtId="0" fontId="1" fillId="0" borderId="0" xfId="0" applyNumberFormat="1" applyFont="1" applyBorder="1"/>
    <xf numFmtId="164" fontId="1" fillId="0" borderId="0" xfId="0" applyNumberFormat="1" applyFont="1" applyFill="1" applyAlignment="1"/>
    <xf numFmtId="0" fontId="1" fillId="0" borderId="0" xfId="0" applyFont="1" applyFill="1" applyAlignment="1"/>
    <xf numFmtId="0" fontId="1" fillId="0" borderId="0" xfId="0" applyFont="1" applyFill="1" applyBorder="1" applyAlignment="1" applyProtection="1">
      <alignment horizontal="center"/>
      <protection locked="0"/>
    </xf>
    <xf numFmtId="164" fontId="1" fillId="0" borderId="0" xfId="0" applyNumberFormat="1" applyFont="1" applyFill="1" applyBorder="1"/>
    <xf numFmtId="164" fontId="6" fillId="0" borderId="0" xfId="0" applyNumberFormat="1" applyFont="1" applyFill="1" applyAlignment="1">
      <alignment vertical="top"/>
    </xf>
    <xf numFmtId="164" fontId="1" fillId="0" borderId="0" xfId="0" applyNumberFormat="1" applyFont="1" applyFill="1" applyBorder="1" applyProtection="1">
      <protection locked="0"/>
    </xf>
    <xf numFmtId="0" fontId="6" fillId="0" borderId="0" xfId="0" applyFont="1" applyFill="1"/>
    <xf numFmtId="164" fontId="6" fillId="0" borderId="0" xfId="0" applyNumberFormat="1" applyFont="1" applyFill="1"/>
    <xf numFmtId="0" fontId="4" fillId="0" borderId="0" xfId="0" applyFont="1" applyFill="1" applyAlignment="1">
      <alignment vertical="top"/>
    </xf>
    <xf numFmtId="164" fontId="4" fillId="0" borderId="0" xfId="0" applyNumberFormat="1" applyFont="1" applyFill="1" applyAlignment="1">
      <alignment wrapText="1"/>
    </xf>
    <xf numFmtId="164" fontId="3" fillId="0" borderId="0" xfId="0" applyNumberFormat="1" applyFont="1" applyFill="1" applyAlignment="1">
      <alignment wrapText="1"/>
    </xf>
    <xf numFmtId="164" fontId="3" fillId="0" borderId="0" xfId="0" applyNumberFormat="1" applyFont="1" applyFill="1" applyAlignment="1">
      <alignment vertical="top"/>
    </xf>
    <xf numFmtId="164" fontId="1" fillId="0" borderId="0" xfId="0" applyNumberFormat="1" applyFont="1" applyFill="1" applyAlignment="1">
      <alignment horizontal="center"/>
    </xf>
    <xf numFmtId="164" fontId="10" fillId="0" borderId="0" xfId="0" applyNumberFormat="1" applyFont="1" applyFill="1" applyAlignment="1">
      <alignment horizontal="center"/>
    </xf>
    <xf numFmtId="0" fontId="10" fillId="0" borderId="0" xfId="0" applyFont="1" applyFill="1"/>
    <xf numFmtId="164" fontId="8" fillId="0" borderId="0" xfId="0" applyNumberFormat="1" applyFont="1" applyFill="1" applyAlignment="1">
      <alignment horizontal="center"/>
    </xf>
    <xf numFmtId="164" fontId="8" fillId="0" borderId="0"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1" fillId="0" borderId="0" xfId="0" applyNumberFormat="1" applyFont="1" applyFill="1"/>
    <xf numFmtId="0" fontId="13" fillId="0" borderId="0" xfId="0" applyFont="1" applyFill="1" applyBorder="1" applyAlignment="1"/>
    <xf numFmtId="164" fontId="3" fillId="0" borderId="0" xfId="0" applyNumberFormat="1" applyFont="1" applyFill="1" applyProtection="1">
      <protection locked="0"/>
    </xf>
    <xf numFmtId="0" fontId="1" fillId="3" borderId="0" xfId="0" applyFont="1" applyFill="1" applyProtection="1">
      <protection hidden="1"/>
    </xf>
    <xf numFmtId="0" fontId="3" fillId="0" borderId="0" xfId="0" applyFont="1" applyAlignment="1" applyProtection="1">
      <alignment horizontal="center"/>
      <protection hidden="1"/>
    </xf>
    <xf numFmtId="164" fontId="3" fillId="0" borderId="3"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0" xfId="0" applyNumberFormat="1" applyFont="1" applyAlignment="1">
      <alignment horizontal="center" vertical="center"/>
    </xf>
    <xf numFmtId="164" fontId="8" fillId="0" borderId="5" xfId="0" applyNumberFormat="1" applyFont="1" applyBorder="1" applyAlignment="1">
      <alignment horizontal="center" vertical="center"/>
    </xf>
    <xf numFmtId="0" fontId="16" fillId="0" borderId="0" xfId="0" applyFont="1"/>
    <xf numFmtId="0" fontId="3" fillId="0" borderId="0" xfId="0" applyNumberFormat="1" applyFont="1"/>
    <xf numFmtId="0" fontId="3" fillId="0" borderId="0" xfId="0" applyFont="1" applyAlignment="1" applyProtection="1">
      <alignment horizontal="right"/>
      <protection hidden="1"/>
    </xf>
    <xf numFmtId="0" fontId="16" fillId="0" borderId="0" xfId="0" applyFont="1" applyBorder="1" applyProtection="1">
      <protection hidden="1"/>
    </xf>
    <xf numFmtId="164" fontId="3" fillId="0" borderId="0" xfId="0" applyNumberFormat="1" applyFont="1" applyFill="1" applyProtection="1"/>
    <xf numFmtId="0" fontId="4" fillId="0" borderId="0" xfId="0" applyFont="1"/>
    <xf numFmtId="0" fontId="1" fillId="0" borderId="0" xfId="0" applyFont="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8" fillId="0" borderId="0" xfId="0" applyFont="1"/>
    <xf numFmtId="0" fontId="9" fillId="0" borderId="0" xfId="0" applyFont="1"/>
    <xf numFmtId="164" fontId="3" fillId="0" borderId="0" xfId="0" applyNumberFormat="1" applyFont="1"/>
    <xf numFmtId="164" fontId="1" fillId="0" borderId="0" xfId="0" applyNumberFormat="1" applyFont="1" applyAlignment="1">
      <alignment horizontal="center"/>
    </xf>
    <xf numFmtId="0" fontId="1" fillId="0" borderId="0" xfId="0" applyNumberFormat="1" applyFont="1"/>
    <xf numFmtId="0" fontId="1" fillId="0" borderId="0" xfId="0" applyNumberFormat="1" applyFont="1" applyBorder="1"/>
    <xf numFmtId="0" fontId="15" fillId="0" borderId="0" xfId="0" applyFont="1"/>
    <xf numFmtId="0" fontId="9" fillId="0" borderId="0" xfId="0" applyFont="1" applyAlignment="1">
      <alignment vertical="top"/>
    </xf>
    <xf numFmtId="0" fontId="1" fillId="0" borderId="0" xfId="0" applyFont="1" applyFill="1" applyProtection="1">
      <protection hidden="1"/>
    </xf>
    <xf numFmtId="0" fontId="7" fillId="0" borderId="0" xfId="0" applyFont="1" applyProtection="1">
      <protection hidden="1"/>
    </xf>
    <xf numFmtId="0" fontId="2" fillId="0" borderId="0" xfId="0" applyFont="1"/>
    <xf numFmtId="0" fontId="1" fillId="0" borderId="0" xfId="0" applyFont="1" applyProtection="1">
      <protection hidden="1"/>
    </xf>
    <xf numFmtId="0" fontId="3" fillId="0" borderId="0" xfId="0" applyFont="1"/>
    <xf numFmtId="0" fontId="10" fillId="0" borderId="0" xfId="0" applyFont="1"/>
    <xf numFmtId="0" fontId="3" fillId="0" borderId="3" xfId="0" applyFont="1" applyBorder="1" applyAlignment="1">
      <alignment vertical="center"/>
    </xf>
    <xf numFmtId="0" fontId="3" fillId="0" borderId="0" xfId="0" applyNumberFormat="1" applyFont="1" applyAlignment="1">
      <alignment horizontal="right"/>
    </xf>
    <xf numFmtId="164" fontId="4" fillId="0" borderId="6" xfId="0" applyNumberFormat="1" applyFont="1" applyFill="1" applyBorder="1" applyAlignment="1">
      <alignment horizontal="center"/>
    </xf>
    <xf numFmtId="164" fontId="4" fillId="0" borderId="0" xfId="0" applyNumberFormat="1" applyFont="1" applyFill="1" applyBorder="1" applyAlignment="1">
      <alignment horizontal="center"/>
    </xf>
    <xf numFmtId="0" fontId="3" fillId="0" borderId="0" xfId="0" applyNumberFormat="1" applyFont="1" applyAlignment="1">
      <alignment vertical="top" wrapText="1"/>
    </xf>
    <xf numFmtId="0" fontId="16" fillId="0" borderId="0" xfId="0" applyNumberFormat="1" applyFont="1" applyAlignment="1">
      <alignment vertical="top"/>
    </xf>
    <xf numFmtId="0" fontId="3" fillId="0" borderId="0" xfId="0" applyNumberFormat="1" applyFont="1" applyAlignment="1">
      <alignment vertical="top"/>
    </xf>
    <xf numFmtId="0" fontId="16" fillId="0" borderId="0" xfId="0" applyNumberFormat="1" applyFont="1" applyAlignment="1">
      <alignment vertical="top" wrapText="1"/>
    </xf>
    <xf numFmtId="165" fontId="0" fillId="0" borderId="0" xfId="0" applyNumberFormat="1" applyFont="1" applyAlignment="1"/>
    <xf numFmtId="0" fontId="0" fillId="0" borderId="0" xfId="0" applyFont="1"/>
    <xf numFmtId="0" fontId="0" fillId="0" borderId="0" xfId="0" applyFont="1" applyAlignment="1"/>
    <xf numFmtId="0" fontId="0"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left" vertical="center"/>
    </xf>
    <xf numFmtId="0" fontId="20" fillId="0" borderId="0" xfId="0" applyFont="1" applyAlignment="1">
      <alignment horizontal="center" vertical="center"/>
    </xf>
    <xf numFmtId="164" fontId="20" fillId="0" borderId="0" xfId="0" applyNumberFormat="1" applyFont="1" applyAlignment="1">
      <alignment horizontal="center" vertical="center"/>
    </xf>
    <xf numFmtId="0" fontId="20" fillId="0" borderId="0" xfId="0" applyFont="1" applyAlignment="1" applyProtection="1">
      <alignment horizontal="left" vertical="center" wrapText="1"/>
      <protection locked="0"/>
    </xf>
    <xf numFmtId="0" fontId="20" fillId="0" borderId="0" xfId="0" applyNumberFormat="1" applyFont="1" applyAlignment="1">
      <alignment horizontal="center" vertical="center"/>
    </xf>
    <xf numFmtId="0" fontId="20" fillId="0" borderId="0" xfId="0" applyNumberFormat="1" applyFont="1" applyAlignment="1">
      <alignment horizontal="left" vertical="center"/>
    </xf>
    <xf numFmtId="0" fontId="20" fillId="0" borderId="0" xfId="0" applyFont="1" applyAlignment="1">
      <alignment wrapText="1"/>
    </xf>
    <xf numFmtId="0" fontId="3" fillId="0" borderId="0" xfId="0" applyFont="1" applyFill="1"/>
    <xf numFmtId="0" fontId="12" fillId="0" borderId="0" xfId="0" applyFont="1"/>
    <xf numFmtId="165" fontId="12" fillId="0" borderId="0" xfId="0" applyNumberFormat="1" applyFont="1" applyAlignment="1"/>
    <xf numFmtId="0" fontId="12" fillId="0" borderId="0" xfId="0" applyFont="1" applyAlignment="1"/>
    <xf numFmtId="0" fontId="3" fillId="0" borderId="0" xfId="0" applyFont="1" applyProtection="1">
      <protection hidden="1"/>
    </xf>
    <xf numFmtId="0" fontId="3" fillId="0" borderId="0" xfId="0" applyFont="1" applyBorder="1" applyProtection="1">
      <protection hidden="1"/>
    </xf>
    <xf numFmtId="0" fontId="3" fillId="6" borderId="11" xfId="0" applyFont="1" applyFill="1" applyBorder="1" applyAlignment="1" applyProtection="1">
      <protection hidden="1"/>
    </xf>
    <xf numFmtId="0" fontId="3" fillId="6" borderId="0" xfId="0" applyFont="1" applyFill="1" applyBorder="1" applyAlignment="1" applyProtection="1">
      <protection hidden="1"/>
    </xf>
    <xf numFmtId="0" fontId="3" fillId="6" borderId="7" xfId="0" applyFont="1" applyFill="1" applyBorder="1" applyProtection="1">
      <protection hidden="1"/>
    </xf>
    <xf numFmtId="0" fontId="3" fillId="6" borderId="12" xfId="0" applyNumberFormat="1" applyFont="1" applyFill="1" applyBorder="1" applyProtection="1">
      <protection hidden="1"/>
    </xf>
    <xf numFmtId="0" fontId="3" fillId="6" borderId="1" xfId="0" applyNumberFormat="1" applyFont="1" applyFill="1" applyBorder="1" applyProtection="1">
      <protection hidden="1"/>
    </xf>
    <xf numFmtId="0" fontId="3" fillId="6" borderId="13" xfId="0" applyFont="1" applyFill="1" applyBorder="1" applyProtection="1">
      <protection hidden="1"/>
    </xf>
    <xf numFmtId="0" fontId="1" fillId="0" borderId="0" xfId="0" applyFont="1"/>
    <xf numFmtId="0" fontId="1" fillId="0" borderId="0" xfId="0" applyFont="1" applyFill="1"/>
    <xf numFmtId="0" fontId="6" fillId="0" borderId="0" xfId="0" applyFont="1" applyAlignment="1">
      <alignment vertical="top"/>
    </xf>
    <xf numFmtId="0" fontId="6" fillId="0" borderId="0" xfId="0" applyFont="1" applyBorder="1" applyAlignment="1">
      <alignment vertical="top"/>
    </xf>
    <xf numFmtId="0" fontId="6" fillId="0" borderId="0" xfId="0" applyFont="1"/>
    <xf numFmtId="0" fontId="6" fillId="0" borderId="0" xfId="0" applyFont="1" applyBorder="1"/>
    <xf numFmtId="0" fontId="6" fillId="0" borderId="0" xfId="0" applyFont="1" applyFill="1" applyBorder="1" applyAlignment="1">
      <alignment vertical="top"/>
    </xf>
    <xf numFmtId="0" fontId="6" fillId="0" borderId="0" xfId="0" applyFont="1" applyFill="1" applyAlignment="1">
      <alignment vertical="top"/>
    </xf>
    <xf numFmtId="164" fontId="6" fillId="0" borderId="0" xfId="0" applyNumberFormat="1" applyFont="1" applyAlignment="1">
      <alignment vertical="top"/>
    </xf>
    <xf numFmtId="164" fontId="6" fillId="0" borderId="0" xfId="0" applyNumberFormat="1" applyFont="1"/>
    <xf numFmtId="0" fontId="4" fillId="0" borderId="0" xfId="0" applyFont="1" applyAlignment="1">
      <alignment vertical="top"/>
    </xf>
    <xf numFmtId="0" fontId="6" fillId="0" borderId="0" xfId="0" applyFont="1" applyFill="1" applyBorder="1"/>
    <xf numFmtId="0" fontId="1" fillId="0" borderId="0" xfId="0" applyFont="1" applyFill="1" applyBorder="1" applyAlignment="1" applyProtection="1"/>
    <xf numFmtId="0" fontId="1" fillId="0" borderId="0" xfId="0" applyFont="1"/>
    <xf numFmtId="0" fontId="6" fillId="0" borderId="0" xfId="0" applyFont="1" applyAlignment="1">
      <alignment vertical="top"/>
    </xf>
    <xf numFmtId="0" fontId="6" fillId="0" borderId="0" xfId="0" applyFont="1" applyBorder="1" applyAlignment="1">
      <alignment vertical="top"/>
    </xf>
    <xf numFmtId="0" fontId="6" fillId="0" borderId="0" xfId="0" applyFont="1"/>
    <xf numFmtId="0" fontId="6" fillId="0" borderId="0" xfId="0" applyFont="1" applyBorder="1"/>
    <xf numFmtId="164" fontId="6" fillId="0" borderId="0" xfId="0" applyNumberFormat="1" applyFont="1" applyAlignment="1">
      <alignment vertical="top"/>
    </xf>
    <xf numFmtId="164" fontId="6" fillId="0" borderId="0" xfId="0" applyNumberFormat="1" applyFont="1"/>
    <xf numFmtId="0" fontId="1" fillId="0" borderId="0" xfId="0" applyFont="1" applyFill="1" applyBorder="1" applyAlignment="1" applyProtection="1"/>
    <xf numFmtId="0" fontId="1" fillId="0" borderId="0" xfId="0" applyFont="1"/>
    <xf numFmtId="0" fontId="3" fillId="0" borderId="0" xfId="0" applyFont="1"/>
    <xf numFmtId="0" fontId="3" fillId="0" borderId="0" xfId="0" applyFont="1" applyAlignment="1">
      <alignment vertical="top"/>
    </xf>
    <xf numFmtId="0" fontId="6" fillId="0" borderId="0" xfId="0" applyFont="1" applyAlignment="1">
      <alignment vertical="top"/>
    </xf>
    <xf numFmtId="164" fontId="3" fillId="0" borderId="0" xfId="0" applyNumberFormat="1" applyFont="1"/>
    <xf numFmtId="0" fontId="4" fillId="0" borderId="0" xfId="0" applyFont="1" applyProtection="1">
      <protection hidden="1"/>
    </xf>
    <xf numFmtId="0" fontId="4" fillId="0" borderId="0" xfId="0" applyNumberFormat="1" applyFont="1" applyProtection="1">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21" fillId="0" borderId="14" xfId="0" applyFont="1" applyBorder="1" applyAlignment="1" applyProtection="1">
      <alignment horizontal="right"/>
      <protection hidden="1"/>
    </xf>
    <xf numFmtId="0" fontId="3" fillId="0" borderId="14" xfId="0" applyFont="1" applyBorder="1" applyAlignment="1" applyProtection="1">
      <alignment horizontal="center"/>
      <protection hidden="1"/>
    </xf>
    <xf numFmtId="0" fontId="4" fillId="0" borderId="1" xfId="0" applyFont="1" applyBorder="1" applyProtection="1">
      <protection hidden="1"/>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10" fillId="0" borderId="0" xfId="0" applyNumberFormat="1" applyFont="1" applyFill="1" applyAlignment="1">
      <alignment horizontal="right"/>
    </xf>
    <xf numFmtId="0" fontId="8" fillId="0" borderId="0" xfId="0" applyNumberFormat="1" applyFont="1" applyFill="1" applyBorder="1" applyAlignment="1">
      <alignment horizontal="right"/>
    </xf>
    <xf numFmtId="0" fontId="1" fillId="0" borderId="0" xfId="0" applyNumberFormat="1" applyFont="1" applyFill="1" applyAlignment="1">
      <alignment horizontal="right"/>
    </xf>
    <xf numFmtId="0" fontId="11" fillId="0" borderId="0" xfId="0" applyFont="1" applyFill="1" applyBorder="1" applyProtection="1"/>
    <xf numFmtId="166" fontId="11" fillId="0" borderId="0" xfId="0" applyNumberFormat="1" applyFont="1" applyFill="1" applyBorder="1" applyProtection="1"/>
    <xf numFmtId="0" fontId="22" fillId="0" borderId="0" xfId="0" applyFont="1" applyFill="1" applyBorder="1" applyProtection="1"/>
    <xf numFmtId="0" fontId="11" fillId="0" borderId="11" xfId="0" applyFont="1" applyFill="1" applyBorder="1" applyProtection="1"/>
    <xf numFmtId="0" fontId="1" fillId="7" borderId="0" xfId="0" applyNumberFormat="1" applyFont="1" applyFill="1"/>
    <xf numFmtId="0" fontId="11" fillId="5" borderId="7" xfId="0" applyFont="1" applyFill="1" applyBorder="1" applyProtection="1"/>
    <xf numFmtId="0" fontId="46" fillId="25" borderId="35" xfId="0" applyFont="1" applyFill="1" applyBorder="1" applyProtection="1"/>
    <xf numFmtId="0" fontId="22" fillId="24" borderId="7" xfId="0" applyFont="1" applyFill="1" applyBorder="1" applyProtection="1"/>
    <xf numFmtId="0" fontId="46" fillId="25" borderId="34" xfId="0" applyFont="1" applyFill="1" applyBorder="1" applyProtection="1"/>
    <xf numFmtId="0" fontId="46" fillId="25" borderId="36" xfId="0" applyFont="1" applyFill="1" applyBorder="1" applyProtection="1"/>
    <xf numFmtId="0" fontId="22" fillId="24" borderId="11" xfId="0" applyFont="1" applyFill="1" applyBorder="1" applyProtection="1"/>
    <xf numFmtId="0" fontId="22" fillId="24" borderId="0" xfId="0" applyFont="1" applyFill="1" applyBorder="1" applyProtection="1"/>
    <xf numFmtId="0" fontId="3" fillId="0" borderId="0" xfId="0" applyFont="1" applyAlignment="1">
      <alignment horizontal="right"/>
    </xf>
    <xf numFmtId="0" fontId="1" fillId="0" borderId="0" xfId="0" applyFont="1"/>
    <xf numFmtId="0" fontId="1" fillId="0" borderId="0" xfId="0" applyFont="1" applyFill="1"/>
    <xf numFmtId="0" fontId="1" fillId="0" borderId="0" xfId="0" applyFont="1" applyFill="1" applyBorder="1"/>
    <xf numFmtId="164" fontId="8" fillId="0" borderId="0" xfId="0" applyNumberFormat="1" applyFont="1" applyAlignment="1">
      <alignment horizontal="center"/>
    </xf>
    <xf numFmtId="164" fontId="1" fillId="0" borderId="0" xfId="0" applyNumberFormat="1" applyFont="1" applyFill="1" applyAlignment="1">
      <alignment horizontal="center"/>
    </xf>
    <xf numFmtId="0" fontId="3" fillId="0" borderId="0" xfId="0" applyFont="1"/>
    <xf numFmtId="0" fontId="3" fillId="0" borderId="0" xfId="0" applyFont="1" applyBorder="1"/>
    <xf numFmtId="0" fontId="3" fillId="0" borderId="0" xfId="0" applyFont="1" applyFill="1" applyBorder="1"/>
    <xf numFmtId="0" fontId="3" fillId="0" borderId="0" xfId="0" applyFont="1" applyFill="1"/>
    <xf numFmtId="164" fontId="3" fillId="0" borderId="0" xfId="0" applyNumberFormat="1" applyFont="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3" fillId="0" borderId="0" xfId="0" applyFont="1" applyBorder="1" applyAlignment="1">
      <alignment horizontal="center" vertical="center" wrapText="1"/>
    </xf>
    <xf numFmtId="164" fontId="10" fillId="0" borderId="0" xfId="0" applyNumberFormat="1" applyFont="1" applyFill="1" applyAlignment="1">
      <alignment horizontal="center"/>
    </xf>
    <xf numFmtId="0" fontId="3" fillId="0" borderId="0" xfId="0" applyFont="1" applyAlignment="1" applyProtection="1">
      <alignment horizontal="left"/>
      <protection hidden="1"/>
    </xf>
    <xf numFmtId="0" fontId="3" fillId="0" borderId="0" xfId="0" applyFont="1" applyBorder="1" applyAlignment="1" applyProtection="1">
      <alignment horizontal="center"/>
      <protection hidden="1"/>
    </xf>
    <xf numFmtId="0" fontId="3" fillId="0" borderId="0" xfId="0" applyFont="1" applyAlignment="1" applyProtection="1">
      <protection hidden="1"/>
    </xf>
    <xf numFmtId="0" fontId="3" fillId="0" borderId="0" xfId="0" applyFont="1" applyAlignment="1">
      <alignment horizontal="left"/>
    </xf>
    <xf numFmtId="0" fontId="26" fillId="0" borderId="0" xfId="0" applyFont="1" applyBorder="1" applyAlignment="1" applyProtection="1">
      <alignment horizontal="left"/>
      <protection locked="0" hidden="1"/>
    </xf>
    <xf numFmtId="0" fontId="3" fillId="0" borderId="1" xfId="0" applyFont="1" applyBorder="1" applyProtection="1">
      <protection hidden="1"/>
    </xf>
    <xf numFmtId="0" fontId="16" fillId="0" borderId="0" xfId="0" applyFont="1" applyAlignment="1" applyProtection="1">
      <alignment horizontal="right"/>
      <protection hidden="1"/>
    </xf>
    <xf numFmtId="0" fontId="3" fillId="0" borderId="37"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0" xfId="0" applyNumberFormat="1" applyFont="1" applyAlignment="1" applyProtection="1">
      <alignment horizontal="center" vertical="center"/>
      <protection hidden="1"/>
    </xf>
    <xf numFmtId="0" fontId="4"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21" fillId="0" borderId="14" xfId="0" applyFont="1" applyBorder="1" applyAlignment="1" applyProtection="1">
      <alignment horizontal="left"/>
      <protection hidden="1"/>
    </xf>
    <xf numFmtId="0" fontId="4" fillId="0" borderId="15" xfId="0" applyFont="1" applyBorder="1" applyAlignment="1" applyProtection="1">
      <protection hidden="1"/>
    </xf>
    <xf numFmtId="0" fontId="4" fillId="0" borderId="0" xfId="0" applyFont="1" applyBorder="1" applyAlignment="1" applyProtection="1">
      <protection hidden="1"/>
    </xf>
    <xf numFmtId="0" fontId="4" fillId="0" borderId="14" xfId="0" applyFont="1" applyBorder="1" applyAlignment="1" applyProtection="1">
      <alignment horizontal="left"/>
      <protection hidden="1"/>
    </xf>
    <xf numFmtId="0" fontId="4" fillId="0" borderId="1" xfId="0" applyFont="1" applyBorder="1" applyAlignment="1" applyProtection="1">
      <alignment horizontal="right"/>
      <protection hidden="1"/>
    </xf>
    <xf numFmtId="0" fontId="4" fillId="0" borderId="0" xfId="0" applyFont="1" applyBorder="1" applyProtection="1">
      <protection hidden="1"/>
    </xf>
    <xf numFmtId="0" fontId="3" fillId="6" borderId="34" xfId="0" applyFont="1" applyFill="1" applyBorder="1" applyAlignment="1" applyProtection="1">
      <protection hidden="1"/>
    </xf>
    <xf numFmtId="0" fontId="3" fillId="6" borderId="35" xfId="0" applyFont="1" applyFill="1" applyBorder="1" applyAlignment="1" applyProtection="1">
      <protection hidden="1"/>
    </xf>
    <xf numFmtId="0" fontId="3" fillId="6" borderId="36" xfId="0" applyFont="1" applyFill="1" applyBorder="1" applyProtection="1">
      <protection hidden="1"/>
    </xf>
    <xf numFmtId="0" fontId="0" fillId="0" borderId="0" xfId="0" applyFill="1"/>
    <xf numFmtId="0" fontId="7" fillId="0" borderId="0" xfId="0" applyFont="1" applyFill="1" applyProtection="1">
      <protection hidden="1"/>
    </xf>
    <xf numFmtId="0" fontId="17" fillId="0" borderId="0" xfId="1" applyFill="1"/>
    <xf numFmtId="0" fontId="16" fillId="0" borderId="0" xfId="0" quotePrefix="1" applyFont="1" applyFill="1" applyBorder="1"/>
    <xf numFmtId="0" fontId="16" fillId="0" borderId="0" xfId="0" applyFont="1" applyFill="1" applyBorder="1"/>
    <xf numFmtId="0" fontId="16" fillId="0" borderId="0" xfId="0" applyFont="1" applyFill="1"/>
    <xf numFmtId="0" fontId="16" fillId="0" borderId="0" xfId="0" quotePrefix="1" applyFont="1"/>
    <xf numFmtId="0" fontId="16" fillId="0" borderId="0" xfId="0" applyFont="1" applyAlignment="1">
      <alignment vertical="top"/>
    </xf>
    <xf numFmtId="164" fontId="3" fillId="0" borderId="0" xfId="0" applyNumberFormat="1" applyFont="1" applyBorder="1" applyAlignment="1">
      <alignment horizontal="center" vertical="center"/>
    </xf>
    <xf numFmtId="168" fontId="3" fillId="0" borderId="0" xfId="239" applyNumberFormat="1" applyFont="1" applyFill="1" applyBorder="1" applyAlignment="1">
      <alignment horizontal="center"/>
    </xf>
    <xf numFmtId="0" fontId="2" fillId="0" borderId="0" xfId="0" applyFont="1" applyFill="1" applyBorder="1"/>
    <xf numFmtId="164" fontId="1" fillId="0" borderId="7" xfId="0" applyNumberFormat="1" applyFont="1" applyFill="1" applyBorder="1"/>
    <xf numFmtId="0" fontId="2" fillId="0" borderId="11" xfId="0" applyFont="1" applyFill="1" applyBorder="1"/>
    <xf numFmtId="0" fontId="6" fillId="0" borderId="11" xfId="0" applyFont="1" applyFill="1" applyBorder="1" applyAlignment="1">
      <alignment vertical="top"/>
    </xf>
    <xf numFmtId="0" fontId="47" fillId="0" borderId="0" xfId="0" applyFont="1" applyFill="1" applyAlignment="1">
      <alignment vertical="top"/>
    </xf>
    <xf numFmtId="0" fontId="6" fillId="0" borderId="0" xfId="0" applyFont="1" applyAlignment="1">
      <alignment horizontal="left" vertical="top"/>
    </xf>
    <xf numFmtId="164" fontId="18" fillId="0" borderId="0" xfId="0" applyNumberFormat="1" applyFont="1" applyAlignment="1">
      <alignment horizontal="left"/>
    </xf>
    <xf numFmtId="1" fontId="3" fillId="0" borderId="0" xfId="0" applyNumberFormat="1" applyFont="1" applyFill="1" applyBorder="1" applyAlignment="1">
      <alignment horizontal="center"/>
    </xf>
    <xf numFmtId="167" fontId="3" fillId="0" borderId="0" xfId="0" applyNumberFormat="1" applyFont="1" applyFill="1" applyAlignment="1">
      <alignment horizontal="right"/>
    </xf>
    <xf numFmtId="0" fontId="3" fillId="0" borderId="0" xfId="0" applyFont="1" applyBorder="1" applyAlignment="1">
      <alignment vertical="center"/>
    </xf>
    <xf numFmtId="0" fontId="51" fillId="0" borderId="0" xfId="0" applyFont="1" applyBorder="1" applyAlignment="1">
      <alignment vertical="center"/>
    </xf>
    <xf numFmtId="0" fontId="6" fillId="0" borderId="38" xfId="0" applyFont="1" applyBorder="1"/>
    <xf numFmtId="0" fontId="6" fillId="0" borderId="38" xfId="0" applyFont="1" applyFill="1" applyBorder="1" applyAlignment="1">
      <alignment vertical="top"/>
    </xf>
    <xf numFmtId="164" fontId="6" fillId="0" borderId="38" xfId="0" applyNumberFormat="1" applyFont="1" applyBorder="1" applyAlignment="1">
      <alignment vertical="top"/>
    </xf>
    <xf numFmtId="164" fontId="6" fillId="0" borderId="38" xfId="0" applyNumberFormat="1" applyFont="1" applyBorder="1"/>
    <xf numFmtId="0" fontId="3" fillId="0" borderId="38" xfId="0" applyFont="1" applyBorder="1"/>
    <xf numFmtId="0" fontId="0" fillId="0" borderId="0" xfId="0" applyFont="1" applyAlignment="1"/>
    <xf numFmtId="0" fontId="4" fillId="0" borderId="0" xfId="0" applyFont="1" applyBorder="1" applyAlignment="1">
      <alignment vertical="top"/>
    </xf>
    <xf numFmtId="0" fontId="3" fillId="0" borderId="1" xfId="0" applyFont="1" applyBorder="1" applyAlignment="1" applyProtection="1">
      <protection hidden="1"/>
    </xf>
    <xf numFmtId="0" fontId="3" fillId="0" borderId="39" xfId="0" applyFont="1" applyBorder="1" applyAlignment="1" applyProtection="1">
      <protection hidden="1"/>
    </xf>
    <xf numFmtId="0" fontId="12" fillId="0" borderId="0" xfId="0" applyFont="1" applyBorder="1"/>
    <xf numFmtId="0" fontId="4" fillId="0" borderId="0" xfId="0" applyFont="1" applyAlignment="1" applyProtection="1">
      <alignment vertical="center" wrapText="1"/>
      <protection hidden="1"/>
    </xf>
    <xf numFmtId="0" fontId="3" fillId="0" borderId="0" xfId="0" applyFont="1" applyProtection="1"/>
    <xf numFmtId="0" fontId="3" fillId="0" borderId="0" xfId="0" applyFont="1" applyFill="1" applyBorder="1" applyProtection="1"/>
    <xf numFmtId="0" fontId="1" fillId="0" borderId="0" xfId="0" applyFont="1" applyFill="1" applyProtection="1"/>
    <xf numFmtId="0" fontId="3" fillId="0" borderId="0" xfId="0" applyFont="1" applyFill="1" applyProtection="1"/>
    <xf numFmtId="0" fontId="6" fillId="0" borderId="0" xfId="0" applyFont="1" applyFill="1" applyBorder="1" applyAlignment="1" applyProtection="1">
      <alignment vertical="top"/>
    </xf>
    <xf numFmtId="0" fontId="1" fillId="4" borderId="1" xfId="0" applyFont="1" applyFill="1" applyBorder="1" applyAlignment="1" applyProtection="1"/>
    <xf numFmtId="0" fontId="4" fillId="26" borderId="0" xfId="0" applyFont="1" applyFill="1" applyProtection="1"/>
    <xf numFmtId="0" fontId="4" fillId="26" borderId="0" xfId="0" applyFont="1" applyFill="1" applyAlignment="1" applyProtection="1">
      <alignment horizontal="right"/>
    </xf>
    <xf numFmtId="0" fontId="3" fillId="26" borderId="0" xfId="0" applyFont="1" applyFill="1" applyProtection="1"/>
    <xf numFmtId="0" fontId="6" fillId="4" borderId="0" xfId="0" applyFont="1" applyFill="1" applyProtection="1"/>
    <xf numFmtId="0" fontId="3" fillId="4" borderId="0" xfId="0" applyFont="1" applyFill="1" applyProtection="1"/>
    <xf numFmtId="164" fontId="3" fillId="4" borderId="0" xfId="0" applyNumberFormat="1" applyFont="1" applyFill="1" applyProtection="1"/>
    <xf numFmtId="0" fontId="16" fillId="26" borderId="0" xfId="0" applyFont="1" applyFill="1" applyBorder="1" applyAlignment="1" applyProtection="1"/>
    <xf numFmtId="0" fontId="1" fillId="0" borderId="0" xfId="0" applyFont="1" applyProtection="1"/>
    <xf numFmtId="0" fontId="1" fillId="0" borderId="0" xfId="0" applyFont="1" applyBorder="1" applyProtection="1"/>
    <xf numFmtId="0" fontId="3" fillId="0" borderId="0" xfId="0" applyFont="1" applyAlignment="1" applyProtection="1">
      <alignment vertical="top"/>
    </xf>
    <xf numFmtId="164" fontId="1" fillId="0" borderId="0" xfId="0" applyNumberFormat="1" applyFont="1" applyAlignment="1" applyProtection="1">
      <alignment horizontal="center"/>
    </xf>
    <xf numFmtId="0" fontId="3" fillId="0" borderId="0" xfId="0" applyFont="1" applyBorder="1" applyAlignment="1" applyProtection="1">
      <alignment vertical="center" wrapText="1"/>
    </xf>
    <xf numFmtId="164" fontId="3" fillId="0" borderId="0" xfId="0" applyNumberFormat="1" applyFont="1" applyBorder="1" applyAlignment="1" applyProtection="1">
      <alignment horizontal="center" vertical="center"/>
    </xf>
    <xf numFmtId="164" fontId="3" fillId="0" borderId="0" xfId="0" applyNumberFormat="1" applyFont="1" applyAlignment="1" applyProtection="1">
      <alignment horizontal="center"/>
    </xf>
    <xf numFmtId="0" fontId="18" fillId="0" borderId="0" xfId="0" applyFont="1" applyBorder="1" applyAlignment="1">
      <alignment wrapText="1"/>
    </xf>
    <xf numFmtId="0" fontId="52" fillId="0" borderId="1" xfId="0" applyFont="1" applyBorder="1" applyAlignment="1" applyProtection="1">
      <protection hidden="1"/>
    </xf>
    <xf numFmtId="0" fontId="3" fillId="0" borderId="3" xfId="0" applyFont="1" applyBorder="1" applyAlignment="1">
      <alignment vertical="center" wrapText="1"/>
    </xf>
    <xf numFmtId="0" fontId="3" fillId="0" borderId="0" xfId="0" applyFont="1" applyBorder="1" applyAlignment="1">
      <alignment vertical="center" wrapText="1"/>
    </xf>
    <xf numFmtId="164" fontId="17" fillId="0" borderId="0" xfId="1" applyNumberFormat="1" applyAlignment="1" applyProtection="1">
      <protection locked="0"/>
    </xf>
    <xf numFmtId="0" fontId="3" fillId="0" borderId="0" xfId="0" applyFont="1" applyFill="1" applyAlignment="1">
      <alignment horizontal="right"/>
    </xf>
    <xf numFmtId="1" fontId="3" fillId="0" borderId="0" xfId="0" applyNumberFormat="1" applyFont="1" applyFill="1"/>
    <xf numFmtId="164" fontId="8" fillId="0" borderId="0" xfId="0" applyNumberFormat="1" applyFont="1" applyFill="1" applyAlignment="1">
      <alignment horizontal="left"/>
    </xf>
    <xf numFmtId="0" fontId="11" fillId="2" borderId="0" xfId="0" applyFont="1" applyFill="1" applyBorder="1" applyProtection="1"/>
    <xf numFmtId="0" fontId="0" fillId="0" borderId="34" xfId="0" applyBorder="1"/>
    <xf numFmtId="0" fontId="0" fillId="0" borderId="35" xfId="0" applyBorder="1"/>
    <xf numFmtId="0" fontId="0" fillId="0" borderId="36" xfId="0" applyBorder="1"/>
    <xf numFmtId="0" fontId="0" fillId="0" borderId="11" xfId="0" applyBorder="1"/>
    <xf numFmtId="0" fontId="0" fillId="0" borderId="0" xfId="0" applyBorder="1"/>
    <xf numFmtId="0" fontId="0" fillId="0" borderId="7" xfId="0" applyBorder="1"/>
    <xf numFmtId="0" fontId="0" fillId="0" borderId="12" xfId="0" applyBorder="1"/>
    <xf numFmtId="0" fontId="0" fillId="0" borderId="1" xfId="0" applyBorder="1"/>
    <xf numFmtId="0" fontId="0" fillId="0" borderId="13" xfId="0" applyBorder="1"/>
    <xf numFmtId="0" fontId="3" fillId="0" borderId="41" xfId="0" applyFont="1" applyBorder="1" applyAlignment="1">
      <alignment vertical="center"/>
    </xf>
    <xf numFmtId="0" fontId="11" fillId="0" borderId="39" xfId="0" applyFont="1" applyFill="1" applyBorder="1" applyProtection="1"/>
    <xf numFmtId="0" fontId="11" fillId="0" borderId="42" xfId="0" applyFont="1" applyFill="1" applyBorder="1" applyProtection="1"/>
    <xf numFmtId="0" fontId="3" fillId="0" borderId="0" xfId="0" applyFont="1" applyFill="1" applyBorder="1" applyAlignment="1">
      <alignment horizontal="center" vertical="center" wrapText="1"/>
    </xf>
    <xf numFmtId="0" fontId="48" fillId="0" borderId="0" xfId="0" applyFont="1" applyBorder="1" applyAlignment="1" applyProtection="1">
      <alignment horizontal="left" vertical="center" wrapText="1"/>
    </xf>
    <xf numFmtId="0" fontId="9" fillId="0" borderId="0" xfId="0" applyFont="1" applyProtection="1"/>
    <xf numFmtId="0" fontId="10" fillId="0" borderId="0" xfId="0" applyFont="1" applyProtection="1"/>
    <xf numFmtId="164" fontId="17" fillId="0" borderId="0" xfId="1" applyNumberFormat="1" applyAlignment="1" applyProtection="1"/>
    <xf numFmtId="164" fontId="4" fillId="0" borderId="6" xfId="0" applyNumberFormat="1" applyFont="1" applyFill="1" applyBorder="1" applyAlignment="1">
      <alignment horizontal="left"/>
    </xf>
    <xf numFmtId="0" fontId="11" fillId="0" borderId="0" xfId="0" applyFont="1" applyFill="1" applyBorder="1" applyAlignment="1" applyProtection="1"/>
    <xf numFmtId="1" fontId="3" fillId="0" borderId="35" xfId="0" applyNumberFormat="1" applyFont="1" applyFill="1" applyBorder="1" applyAlignment="1">
      <alignment horizontal="center"/>
    </xf>
    <xf numFmtId="0" fontId="11" fillId="0" borderId="7" xfId="0" applyFont="1" applyFill="1" applyBorder="1" applyProtection="1"/>
    <xf numFmtId="0" fontId="3" fillId="6" borderId="4" xfId="0" applyFont="1" applyFill="1" applyBorder="1"/>
    <xf numFmtId="164" fontId="53" fillId="6" borderId="4" xfId="2" applyNumberFormat="1" applyFont="1" applyFill="1" applyBorder="1" applyAlignment="1">
      <alignment horizontal="left"/>
    </xf>
    <xf numFmtId="164" fontId="53" fillId="6" borderId="4" xfId="0" applyNumberFormat="1" applyFont="1" applyFill="1" applyBorder="1" applyAlignment="1">
      <alignment horizontal="center" vertical="center"/>
    </xf>
    <xf numFmtId="0" fontId="3" fillId="6" borderId="3" xfId="0" applyFont="1" applyFill="1" applyBorder="1"/>
    <xf numFmtId="164" fontId="53" fillId="6" borderId="3" xfId="0" applyNumberFormat="1" applyFont="1" applyFill="1" applyBorder="1" applyAlignment="1">
      <alignment horizontal="center" vertical="center"/>
    </xf>
    <xf numFmtId="164" fontId="3" fillId="6" borderId="3" xfId="0" applyNumberFormat="1" applyFont="1" applyFill="1" applyBorder="1" applyAlignment="1">
      <alignment horizontal="center" vertical="center"/>
    </xf>
    <xf numFmtId="0" fontId="3" fillId="6" borderId="2" xfId="0" applyFont="1" applyFill="1" applyBorder="1"/>
    <xf numFmtId="164" fontId="53" fillId="6" borderId="2" xfId="0" applyNumberFormat="1" applyFont="1" applyFill="1" applyBorder="1" applyAlignment="1">
      <alignment horizontal="center" vertical="center"/>
    </xf>
    <xf numFmtId="0" fontId="3" fillId="6" borderId="3" xfId="0" applyFont="1" applyFill="1" applyBorder="1" applyAlignment="1">
      <alignment vertical="center"/>
    </xf>
    <xf numFmtId="0" fontId="3" fillId="6" borderId="9" xfId="0" applyFont="1" applyFill="1" applyBorder="1" applyAlignment="1">
      <alignment vertical="center" wrapText="1"/>
    </xf>
    <xf numFmtId="0" fontId="3" fillId="6" borderId="3" xfId="0" applyFont="1" applyFill="1" applyBorder="1" applyAlignment="1">
      <alignment vertical="center" wrapText="1"/>
    </xf>
    <xf numFmtId="0" fontId="3" fillId="6" borderId="4" xfId="0" applyFont="1" applyFill="1" applyBorder="1" applyAlignment="1">
      <alignment vertical="center"/>
    </xf>
    <xf numFmtId="0" fontId="17" fillId="0" borderId="0" xfId="1"/>
    <xf numFmtId="164" fontId="53" fillId="6" borderId="0" xfId="0" applyNumberFormat="1" applyFont="1" applyFill="1" applyBorder="1" applyAlignment="1">
      <alignment horizontal="center" vertical="center"/>
    </xf>
    <xf numFmtId="0" fontId="2" fillId="0" borderId="0" xfId="0" applyFont="1" applyBorder="1"/>
    <xf numFmtId="164" fontId="1" fillId="0" borderId="0" xfId="0" applyNumberFormat="1" applyFont="1" applyBorder="1" applyAlignment="1">
      <alignment horizontal="center" vertical="center"/>
    </xf>
    <xf numFmtId="0" fontId="9" fillId="0" borderId="0" xfId="0" applyFont="1" applyBorder="1"/>
    <xf numFmtId="0" fontId="10" fillId="0" borderId="0" xfId="0" applyFont="1" applyBorder="1" applyAlignment="1">
      <alignment vertical="top"/>
    </xf>
    <xf numFmtId="0" fontId="9" fillId="0" borderId="0" xfId="0" applyFont="1" applyBorder="1" applyAlignment="1">
      <alignment vertical="top"/>
    </xf>
    <xf numFmtId="164" fontId="53" fillId="6" borderId="1" xfId="0" applyNumberFormat="1" applyFont="1" applyFill="1" applyBorder="1" applyAlignment="1">
      <alignment horizontal="center" vertical="center"/>
    </xf>
    <xf numFmtId="0" fontId="3" fillId="0" borderId="2" xfId="0" applyFont="1" applyBorder="1" applyAlignment="1">
      <alignment vertical="center" wrapText="1"/>
    </xf>
    <xf numFmtId="0" fontId="55" fillId="6" borderId="4" xfId="1" applyFont="1" applyFill="1" applyBorder="1" applyAlignment="1">
      <alignment horizontal="center" vertical="center" wrapText="1"/>
    </xf>
    <xf numFmtId="0" fontId="55" fillId="6" borderId="1" xfId="1" applyFont="1" applyFill="1" applyBorder="1" applyAlignment="1">
      <alignment horizontal="center" vertical="center" wrapText="1"/>
    </xf>
    <xf numFmtId="0" fontId="0" fillId="0" borderId="0" xfId="0" applyFont="1" applyAlignment="1"/>
    <xf numFmtId="14" fontId="0" fillId="0" borderId="0" xfId="0" applyNumberFormat="1" applyFont="1" applyAlignment="1"/>
    <xf numFmtId="14" fontId="0" fillId="0" borderId="0" xfId="0" applyNumberFormat="1" applyFont="1"/>
    <xf numFmtId="14" fontId="0" fillId="0" borderId="0" xfId="0" applyNumberFormat="1" applyFont="1" applyAlignment="1">
      <alignment horizontal="left"/>
    </xf>
    <xf numFmtId="0" fontId="3" fillId="6" borderId="2" xfId="0" applyFont="1" applyFill="1" applyBorder="1" applyAlignment="1">
      <alignment vertical="center"/>
    </xf>
    <xf numFmtId="0"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3" xfId="0" applyFont="1" applyBorder="1" applyAlignment="1">
      <alignment vertical="center"/>
    </xf>
    <xf numFmtId="164" fontId="3" fillId="6" borderId="0" xfId="0" applyNumberFormat="1" applyFont="1" applyFill="1" applyBorder="1" applyAlignment="1">
      <alignment horizontal="center" vertical="center"/>
    </xf>
    <xf numFmtId="0" fontId="11" fillId="5" borderId="0" xfId="0" applyFont="1" applyFill="1" applyBorder="1" applyProtection="1"/>
    <xf numFmtId="7" fontId="53" fillId="6" borderId="3" xfId="2" applyNumberFormat="1" applyFont="1" applyFill="1" applyBorder="1" applyAlignment="1">
      <alignment horizontal="center" vertical="center"/>
    </xf>
    <xf numFmtId="0" fontId="2" fillId="4" borderId="0" xfId="0" applyFont="1" applyFill="1" applyBorder="1" applyAlignment="1">
      <alignment vertical="center"/>
    </xf>
    <xf numFmtId="0" fontId="15" fillId="4" borderId="0" xfId="0" applyFont="1" applyFill="1" applyBorder="1" applyAlignment="1">
      <alignment vertical="center"/>
    </xf>
    <xf numFmtId="0" fontId="3" fillId="29" borderId="0" xfId="0" quotePrefix="1" applyNumberFormat="1" applyFont="1" applyFill="1" applyBorder="1" applyAlignment="1">
      <alignment horizontal="center" vertical="center"/>
    </xf>
    <xf numFmtId="0" fontId="3" fillId="29" borderId="0" xfId="0" quotePrefix="1" applyNumberFormat="1" applyFont="1" applyFill="1" applyAlignment="1">
      <alignment horizontal="center" vertical="top"/>
    </xf>
    <xf numFmtId="0" fontId="1" fillId="29" borderId="0" xfId="0" applyNumberFormat="1" applyFont="1" applyFill="1" applyAlignment="1">
      <alignment horizontal="center" vertical="top"/>
    </xf>
    <xf numFmtId="0" fontId="3" fillId="29" borderId="0" xfId="0" quotePrefix="1" applyNumberFormat="1" applyFont="1" applyFill="1" applyBorder="1" applyAlignment="1">
      <alignment horizontal="center" vertical="top"/>
    </xf>
    <xf numFmtId="0" fontId="3" fillId="29" borderId="0" xfId="0" applyFont="1" applyFill="1" applyAlignment="1">
      <alignment vertical="top"/>
    </xf>
    <xf numFmtId="164" fontId="3" fillId="29" borderId="0" xfId="0" applyNumberFormat="1" applyFont="1" applyFill="1" applyAlignment="1">
      <alignment vertical="top"/>
    </xf>
    <xf numFmtId="164" fontId="3" fillId="29" borderId="4" xfId="0" applyNumberFormat="1" applyFont="1" applyFill="1" applyBorder="1" applyAlignment="1">
      <alignment horizontal="center" vertical="center"/>
    </xf>
    <xf numFmtId="164" fontId="3" fillId="29" borderId="3" xfId="0" applyNumberFormat="1" applyFont="1" applyFill="1" applyBorder="1" applyAlignment="1">
      <alignment horizontal="center" vertical="center"/>
    </xf>
    <xf numFmtId="164" fontId="3" fillId="29" borderId="2" xfId="0" applyNumberFormat="1" applyFont="1" applyFill="1" applyBorder="1" applyAlignment="1">
      <alignment horizontal="center" vertical="center"/>
    </xf>
    <xf numFmtId="0" fontId="3" fillId="0" borderId="0" xfId="0" applyFont="1" applyFill="1" applyAlignment="1">
      <alignment horizontal="left" vertical="top" wrapText="1"/>
    </xf>
    <xf numFmtId="0" fontId="4" fillId="3" borderId="6" xfId="0" applyFont="1" applyFill="1" applyBorder="1" applyAlignment="1" applyProtection="1">
      <alignment horizontal="center"/>
      <protection locked="0"/>
    </xf>
    <xf numFmtId="0" fontId="50" fillId="27" borderId="16" xfId="0" applyNumberFormat="1" applyFont="1" applyFill="1" applyBorder="1" applyAlignment="1" applyProtection="1">
      <alignment horizontal="center" vertical="top" wrapText="1" readingOrder="1"/>
      <protection locked="0"/>
    </xf>
    <xf numFmtId="0" fontId="50" fillId="27" borderId="0" xfId="0" applyNumberFormat="1" applyFont="1" applyFill="1" applyBorder="1" applyAlignment="1" applyProtection="1">
      <alignment horizontal="center" vertical="top" wrapText="1" readingOrder="1"/>
      <protection locked="0"/>
    </xf>
    <xf numFmtId="0" fontId="4" fillId="3" borderId="6" xfId="0" applyNumberFormat="1" applyFont="1" applyFill="1" applyBorder="1" applyAlignment="1" applyProtection="1">
      <alignment horizontal="center"/>
      <protection locked="0"/>
    </xf>
    <xf numFmtId="0" fontId="2" fillId="0" borderId="0" xfId="0" applyFont="1" applyFill="1" applyAlignment="1">
      <alignment horizontal="center"/>
    </xf>
    <xf numFmtId="0" fontId="18" fillId="0" borderId="16" xfId="0" applyFont="1" applyFill="1" applyBorder="1" applyAlignment="1">
      <alignment horizontal="center"/>
    </xf>
    <xf numFmtId="164" fontId="3" fillId="26" borderId="0" xfId="0" applyNumberFormat="1" applyFont="1" applyFill="1" applyAlignment="1" applyProtection="1">
      <alignment horizontal="center"/>
    </xf>
    <xf numFmtId="14" fontId="3" fillId="26" borderId="1" xfId="0" applyNumberFormat="1" applyFont="1" applyFill="1" applyBorder="1" applyAlignment="1" applyProtection="1">
      <alignment horizontal="center"/>
    </xf>
    <xf numFmtId="0" fontId="54" fillId="30" borderId="40" xfId="0" applyNumberFormat="1" applyFont="1" applyFill="1" applyBorder="1" applyAlignment="1">
      <alignment horizontal="center" vertical="center" readingOrder="1"/>
    </xf>
    <xf numFmtId="0" fontId="54" fillId="30" borderId="0" xfId="0" applyNumberFormat="1" applyFont="1" applyFill="1" applyBorder="1" applyAlignment="1">
      <alignment horizontal="center" vertical="center" readingOrder="1"/>
    </xf>
    <xf numFmtId="0" fontId="14" fillId="3" borderId="16" xfId="0" applyFont="1" applyFill="1" applyBorder="1" applyAlignment="1" applyProtection="1">
      <alignment horizontal="center"/>
      <protection locked="0"/>
    </xf>
    <xf numFmtId="164" fontId="16" fillId="0" borderId="6" xfId="0" applyNumberFormat="1" applyFont="1" applyBorder="1" applyAlignment="1">
      <alignment horizontal="center"/>
    </xf>
    <xf numFmtId="0" fontId="18" fillId="0" borderId="16" xfId="0" applyFont="1" applyBorder="1" applyAlignment="1">
      <alignment horizontal="center"/>
    </xf>
    <xf numFmtId="0" fontId="16" fillId="26" borderId="0" xfId="0" applyFont="1" applyFill="1" applyBorder="1" applyAlignment="1" applyProtection="1">
      <alignment horizontal="right"/>
    </xf>
    <xf numFmtId="0" fontId="14" fillId="3" borderId="16" xfId="0" applyFont="1" applyFill="1" applyBorder="1" applyAlignment="1" applyProtection="1">
      <protection locked="0"/>
    </xf>
    <xf numFmtId="0" fontId="3" fillId="0" borderId="0" xfId="0" applyFont="1" applyAlignment="1">
      <alignment horizontal="left" wrapText="1"/>
    </xf>
    <xf numFmtId="0" fontId="14" fillId="3" borderId="16" xfId="0" applyFont="1" applyFill="1" applyBorder="1" applyAlignment="1" applyProtection="1">
      <alignment horizontal="left"/>
      <protection locked="0"/>
    </xf>
    <xf numFmtId="164" fontId="16" fillId="0" borderId="0" xfId="0" applyNumberFormat="1" applyFont="1" applyFill="1" applyBorder="1" applyAlignment="1" applyProtection="1">
      <alignment horizont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4" fillId="28" borderId="40" xfId="0" applyNumberFormat="1" applyFont="1" applyFill="1" applyBorder="1" applyAlignment="1">
      <alignment horizontal="center" vertical="center" readingOrder="1"/>
    </xf>
    <xf numFmtId="0" fontId="54" fillId="28" borderId="0" xfId="0" applyNumberFormat="1" applyFont="1" applyFill="1" applyBorder="1" applyAlignment="1">
      <alignment horizontal="center" vertical="center" readingOrder="1"/>
    </xf>
    <xf numFmtId="0" fontId="3" fillId="26" borderId="1" xfId="0" applyFont="1" applyFill="1" applyBorder="1" applyAlignment="1" applyProtection="1">
      <alignment horizont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6" borderId="3"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0" borderId="0" xfId="0" applyNumberFormat="1" applyFont="1" applyAlignment="1">
      <alignment vertical="top" wrapText="1"/>
    </xf>
    <xf numFmtId="0" fontId="16" fillId="0" borderId="0" xfId="0" applyNumberFormat="1" applyFont="1" applyAlignment="1">
      <alignment vertical="top"/>
    </xf>
    <xf numFmtId="0" fontId="16" fillId="0" borderId="0" xfId="0" applyNumberFormat="1" applyFont="1" applyAlignment="1">
      <alignment vertical="top"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6" borderId="8" xfId="0" applyFont="1" applyFill="1" applyBorder="1" applyAlignment="1">
      <alignment vertical="center" wrapText="1"/>
    </xf>
    <xf numFmtId="0" fontId="3" fillId="6" borderId="35"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0" xfId="0" applyFont="1" applyFill="1" applyBorder="1" applyAlignment="1">
      <alignment horizontal="center" vertical="center"/>
    </xf>
    <xf numFmtId="0" fontId="3" fillId="6" borderId="35" xfId="0" applyFont="1" applyFill="1" applyBorder="1" applyAlignment="1">
      <alignment horizontal="center" vertical="center" wrapText="1"/>
    </xf>
    <xf numFmtId="0" fontId="4" fillId="3" borderId="6" xfId="0" applyFont="1" applyFill="1" applyBorder="1" applyAlignment="1" applyProtection="1">
      <alignment horizontal="left"/>
      <protection locked="0"/>
    </xf>
    <xf numFmtId="0" fontId="3" fillId="0" borderId="3" xfId="0" applyFont="1" applyBorder="1" applyAlignment="1">
      <alignment horizontal="left" vertical="center" wrapText="1"/>
    </xf>
    <xf numFmtId="0" fontId="55" fillId="6" borderId="9" xfId="1" applyFont="1" applyFill="1" applyBorder="1" applyAlignment="1">
      <alignment horizontal="center" vertical="center" wrapText="1"/>
    </xf>
    <xf numFmtId="0" fontId="55" fillId="6" borderId="0" xfId="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vertical="center"/>
    </xf>
    <xf numFmtId="0" fontId="17" fillId="0" borderId="0" xfId="1" applyAlignment="1" applyProtection="1">
      <alignment horizontal="right"/>
      <protection locked="0"/>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1" fontId="14" fillId="3" borderId="0" xfId="0" applyNumberFormat="1" applyFont="1" applyFill="1" applyBorder="1" applyAlignment="1" applyProtection="1">
      <alignment horizontal="left"/>
      <protection locked="0"/>
    </xf>
    <xf numFmtId="0" fontId="14" fillId="3" borderId="0" xfId="0" applyFont="1" applyFill="1" applyBorder="1" applyAlignment="1" applyProtection="1">
      <alignment horizontal="left"/>
      <protection hidden="1"/>
    </xf>
    <xf numFmtId="0" fontId="14" fillId="3" borderId="16" xfId="0" applyFont="1" applyFill="1" applyBorder="1" applyAlignment="1" applyProtection="1">
      <alignment horizontal="left"/>
      <protection hidden="1"/>
    </xf>
    <xf numFmtId="164" fontId="3" fillId="29" borderId="9" xfId="0" applyNumberFormat="1" applyFont="1" applyFill="1" applyBorder="1" applyAlignment="1">
      <alignment horizontal="center" vertical="center"/>
    </xf>
    <xf numFmtId="164" fontId="3" fillId="29" borderId="1" xfId="0" applyNumberFormat="1" applyFont="1" applyFill="1" applyBorder="1" applyAlignment="1">
      <alignment horizontal="center" vertical="center"/>
    </xf>
    <xf numFmtId="164" fontId="3" fillId="29" borderId="35" xfId="0" applyNumberFormat="1" applyFont="1" applyFill="1" applyBorder="1" applyAlignment="1">
      <alignment horizontal="center" vertical="center"/>
    </xf>
    <xf numFmtId="164" fontId="8" fillId="0" borderId="0"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0" xfId="0" applyNumberFormat="1" applyFont="1" applyBorder="1" applyAlignment="1">
      <alignment horizontal="center" wrapText="1"/>
    </xf>
    <xf numFmtId="164" fontId="8" fillId="0" borderId="5" xfId="0" applyNumberFormat="1" applyFont="1" applyBorder="1" applyAlignment="1">
      <alignment horizontal="center" wrapText="1"/>
    </xf>
    <xf numFmtId="164" fontId="17" fillId="0" borderId="0" xfId="1" applyNumberFormat="1" applyAlignment="1" applyProtection="1">
      <alignment horizontal="right"/>
      <protection locked="0"/>
    </xf>
    <xf numFmtId="0" fontId="3" fillId="29" borderId="0" xfId="0" applyFont="1" applyFill="1" applyAlignment="1">
      <alignment horizontal="left" vertical="center"/>
    </xf>
    <xf numFmtId="0" fontId="3" fillId="29" borderId="0" xfId="0" applyFont="1" applyFill="1" applyAlignment="1">
      <alignment horizontal="left" vertical="top" wrapText="1"/>
    </xf>
    <xf numFmtId="0" fontId="8" fillId="0" borderId="5" xfId="0" applyFont="1" applyBorder="1" applyAlignment="1">
      <alignment horizontal="center"/>
    </xf>
    <xf numFmtId="49" fontId="50" fillId="27" borderId="16" xfId="0" applyNumberFormat="1" applyFont="1" applyFill="1" applyBorder="1" applyAlignment="1" applyProtection="1">
      <alignment horizontal="center" vertical="top" wrapText="1" readingOrder="1"/>
      <protection locked="0"/>
    </xf>
    <xf numFmtId="0" fontId="48" fillId="0" borderId="0" xfId="0" applyFont="1" applyBorder="1" applyAlignment="1" applyProtection="1">
      <alignment horizontal="left" vertical="center" wrapText="1"/>
    </xf>
    <xf numFmtId="0" fontId="3" fillId="0" borderId="3" xfId="0" applyFont="1" applyBorder="1" applyAlignment="1">
      <alignment horizontal="center" vertical="center" wrapText="1"/>
    </xf>
    <xf numFmtId="0" fontId="57" fillId="6" borderId="3" xfId="0" applyFont="1" applyFill="1" applyBorder="1" applyAlignment="1">
      <alignment vertical="center" wrapText="1"/>
    </xf>
    <xf numFmtId="0" fontId="3" fillId="0" borderId="4" xfId="0" applyFont="1" applyBorder="1" applyAlignment="1">
      <alignment horizontal="center" vertical="center" wrapText="1"/>
    </xf>
    <xf numFmtId="0" fontId="18" fillId="0" borderId="16" xfId="0" applyFont="1" applyBorder="1" applyAlignment="1">
      <alignment horizontal="left"/>
    </xf>
    <xf numFmtId="0" fontId="18" fillId="0" borderId="0" xfId="0" applyFont="1" applyBorder="1" applyAlignment="1">
      <alignment horizontal="center" wrapText="1"/>
    </xf>
    <xf numFmtId="0" fontId="18" fillId="0" borderId="16" xfId="0" applyFont="1" applyBorder="1" applyAlignment="1">
      <alignment horizontal="center" wrapText="1"/>
    </xf>
    <xf numFmtId="0" fontId="17" fillId="0" borderId="0" xfId="1" applyBorder="1" applyAlignment="1" applyProtection="1">
      <alignment horizontal="right"/>
      <protection locked="0"/>
    </xf>
    <xf numFmtId="0" fontId="56" fillId="6" borderId="0" xfId="1" applyFont="1" applyFill="1" applyBorder="1" applyAlignment="1">
      <alignment horizontal="center" vertical="center" wrapText="1"/>
    </xf>
    <xf numFmtId="164" fontId="3" fillId="6" borderId="9"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xf>
    <xf numFmtId="164" fontId="3" fillId="6" borderId="35"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wrapText="1"/>
    </xf>
    <xf numFmtId="166" fontId="0" fillId="0" borderId="0" xfId="0" applyNumberFormat="1" applyFont="1" applyAlignment="1">
      <alignment horizontal="left"/>
    </xf>
    <xf numFmtId="0" fontId="0" fillId="0" borderId="0" xfId="0" applyFont="1" applyAlignment="1">
      <alignment horizontal="left"/>
    </xf>
    <xf numFmtId="0" fontId="0" fillId="0" borderId="0" xfId="0" applyFont="1" applyAlignment="1"/>
  </cellXfs>
  <cellStyles count="246">
    <cellStyle name="20% - Accent1 2" xfId="56" xr:uid="{00000000-0005-0000-0000-000000000000}"/>
    <cellStyle name="20% - Accent1 3" xfId="8" xr:uid="{00000000-0005-0000-0000-000001000000}"/>
    <cellStyle name="20% - Accent2 2" xfId="57" xr:uid="{00000000-0005-0000-0000-000002000000}"/>
    <cellStyle name="20% - Accent2 3" xfId="9" xr:uid="{00000000-0005-0000-0000-000003000000}"/>
    <cellStyle name="20% - Accent3 2" xfId="58" xr:uid="{00000000-0005-0000-0000-000004000000}"/>
    <cellStyle name="20% - Accent3 3" xfId="10" xr:uid="{00000000-0005-0000-0000-000005000000}"/>
    <cellStyle name="20% - Accent4 2" xfId="59" xr:uid="{00000000-0005-0000-0000-000006000000}"/>
    <cellStyle name="20% - Accent4 3" xfId="11" xr:uid="{00000000-0005-0000-0000-000007000000}"/>
    <cellStyle name="20% - Accent5 2" xfId="60" xr:uid="{00000000-0005-0000-0000-000008000000}"/>
    <cellStyle name="20% - Accent5 3" xfId="12" xr:uid="{00000000-0005-0000-0000-000009000000}"/>
    <cellStyle name="20% - Accent6 2" xfId="61" xr:uid="{00000000-0005-0000-0000-00000A000000}"/>
    <cellStyle name="20% - Accent6 3" xfId="13" xr:uid="{00000000-0005-0000-0000-00000B000000}"/>
    <cellStyle name="40% - Accent1 2" xfId="62" xr:uid="{00000000-0005-0000-0000-00000C000000}"/>
    <cellStyle name="40% - Accent1 3" xfId="14" xr:uid="{00000000-0005-0000-0000-00000D000000}"/>
    <cellStyle name="40% - Accent2 2" xfId="63" xr:uid="{00000000-0005-0000-0000-00000E000000}"/>
    <cellStyle name="40% - Accent2 3" xfId="15" xr:uid="{00000000-0005-0000-0000-00000F000000}"/>
    <cellStyle name="40% - Accent3 2" xfId="64" xr:uid="{00000000-0005-0000-0000-000010000000}"/>
    <cellStyle name="40% - Accent3 3" xfId="16" xr:uid="{00000000-0005-0000-0000-000011000000}"/>
    <cellStyle name="40% - Accent4 2" xfId="65" xr:uid="{00000000-0005-0000-0000-000012000000}"/>
    <cellStyle name="40% - Accent4 3" xfId="17" xr:uid="{00000000-0005-0000-0000-000013000000}"/>
    <cellStyle name="40% - Accent5 2" xfId="66" xr:uid="{00000000-0005-0000-0000-000014000000}"/>
    <cellStyle name="40% - Accent5 3" xfId="18" xr:uid="{00000000-0005-0000-0000-000015000000}"/>
    <cellStyle name="40% - Accent6 2" xfId="67" xr:uid="{00000000-0005-0000-0000-000016000000}"/>
    <cellStyle name="40% - Accent6 3" xfId="19" xr:uid="{00000000-0005-0000-0000-000017000000}"/>
    <cellStyle name="60% - Accent1 2" xfId="68" xr:uid="{00000000-0005-0000-0000-000018000000}"/>
    <cellStyle name="60% - Accent1 3" xfId="20" xr:uid="{00000000-0005-0000-0000-000019000000}"/>
    <cellStyle name="60% - Accent2 2" xfId="69" xr:uid="{00000000-0005-0000-0000-00001A000000}"/>
    <cellStyle name="60% - Accent2 3" xfId="21" xr:uid="{00000000-0005-0000-0000-00001B000000}"/>
    <cellStyle name="60% - Accent3 2" xfId="70" xr:uid="{00000000-0005-0000-0000-00001C000000}"/>
    <cellStyle name="60% - Accent3 3" xfId="22" xr:uid="{00000000-0005-0000-0000-00001D000000}"/>
    <cellStyle name="60% - Accent4 2" xfId="71" xr:uid="{00000000-0005-0000-0000-00001E000000}"/>
    <cellStyle name="60% - Accent4 3" xfId="23" xr:uid="{00000000-0005-0000-0000-00001F000000}"/>
    <cellStyle name="60% - Accent5 2" xfId="72" xr:uid="{00000000-0005-0000-0000-000020000000}"/>
    <cellStyle name="60% - Accent5 3" xfId="24" xr:uid="{00000000-0005-0000-0000-000021000000}"/>
    <cellStyle name="60% - Accent6 2" xfId="73" xr:uid="{00000000-0005-0000-0000-000022000000}"/>
    <cellStyle name="60% - Accent6 3" xfId="25" xr:uid="{00000000-0005-0000-0000-000023000000}"/>
    <cellStyle name="Accent1 2" xfId="74" xr:uid="{00000000-0005-0000-0000-000024000000}"/>
    <cellStyle name="Accent1 3" xfId="26" xr:uid="{00000000-0005-0000-0000-000025000000}"/>
    <cellStyle name="Accent2 2" xfId="75" xr:uid="{00000000-0005-0000-0000-000026000000}"/>
    <cellStyle name="Accent2 3" xfId="27" xr:uid="{00000000-0005-0000-0000-000027000000}"/>
    <cellStyle name="Accent3 2" xfId="76" xr:uid="{00000000-0005-0000-0000-000028000000}"/>
    <cellStyle name="Accent3 3" xfId="28" xr:uid="{00000000-0005-0000-0000-000029000000}"/>
    <cellStyle name="Accent4 2" xfId="77" xr:uid="{00000000-0005-0000-0000-00002A000000}"/>
    <cellStyle name="Accent4 3" xfId="29" xr:uid="{00000000-0005-0000-0000-00002B000000}"/>
    <cellStyle name="Accent5 2" xfId="78" xr:uid="{00000000-0005-0000-0000-00002C000000}"/>
    <cellStyle name="Accent5 3" xfId="30" xr:uid="{00000000-0005-0000-0000-00002D000000}"/>
    <cellStyle name="Accent6 2" xfId="79" xr:uid="{00000000-0005-0000-0000-00002E000000}"/>
    <cellStyle name="Accent6 3" xfId="31" xr:uid="{00000000-0005-0000-0000-00002F000000}"/>
    <cellStyle name="Bad 2" xfId="80" xr:uid="{00000000-0005-0000-0000-000030000000}"/>
    <cellStyle name="Bad 3" xfId="32" xr:uid="{00000000-0005-0000-0000-000031000000}"/>
    <cellStyle name="Calculation 2" xfId="81" xr:uid="{00000000-0005-0000-0000-000032000000}"/>
    <cellStyle name="Calculation 2 2" xfId="128" xr:uid="{00000000-0005-0000-0000-000033000000}"/>
    <cellStyle name="Calculation 2 2 2" xfId="185" xr:uid="{00000000-0005-0000-0000-000034000000}"/>
    <cellStyle name="Calculation 2 2 2 2" xfId="234" xr:uid="{00000000-0005-0000-0000-000035000000}"/>
    <cellStyle name="Calculation 2 2 3" xfId="218" xr:uid="{00000000-0005-0000-0000-000036000000}"/>
    <cellStyle name="Calculation 2 3" xfId="157" xr:uid="{00000000-0005-0000-0000-000037000000}"/>
    <cellStyle name="Calculation 2 3 2" xfId="226" xr:uid="{00000000-0005-0000-0000-000038000000}"/>
    <cellStyle name="Calculation 2 4" xfId="210" xr:uid="{00000000-0005-0000-0000-000039000000}"/>
    <cellStyle name="Calculation 2 4 2" xfId="243" xr:uid="{00000000-0005-0000-0000-00003A000000}"/>
    <cellStyle name="Calculation 3" xfId="33" xr:uid="{00000000-0005-0000-0000-00003B000000}"/>
    <cellStyle name="Calculation 3 2" xfId="122" xr:uid="{00000000-0005-0000-0000-00003C000000}"/>
    <cellStyle name="Calculation 3 2 2" xfId="179" xr:uid="{00000000-0005-0000-0000-00003D000000}"/>
    <cellStyle name="Calculation 3 2 2 2" xfId="229" xr:uid="{00000000-0005-0000-0000-00003E000000}"/>
    <cellStyle name="Calculation 3 2 3" xfId="213" xr:uid="{00000000-0005-0000-0000-00003F000000}"/>
    <cellStyle name="Calculation 3 3" xfId="153" xr:uid="{00000000-0005-0000-0000-000040000000}"/>
    <cellStyle name="Calculation 3 3 2" xfId="223" xr:uid="{00000000-0005-0000-0000-000041000000}"/>
    <cellStyle name="Calculation 3 4" xfId="207" xr:uid="{00000000-0005-0000-0000-000042000000}"/>
    <cellStyle name="Calculation 3 4 2" xfId="240" xr:uid="{00000000-0005-0000-0000-000043000000}"/>
    <cellStyle name="Check Cell 2" xfId="82" xr:uid="{00000000-0005-0000-0000-000044000000}"/>
    <cellStyle name="Check Cell 3" xfId="34" xr:uid="{00000000-0005-0000-0000-000045000000}"/>
    <cellStyle name="Comma" xfId="239" builtinId="3"/>
    <cellStyle name="Comma 2" xfId="5" xr:uid="{00000000-0005-0000-0000-000047000000}"/>
    <cellStyle name="Comma 2 2" xfId="83" xr:uid="{00000000-0005-0000-0000-000048000000}"/>
    <cellStyle name="Comma 2 3" xfId="121" xr:uid="{00000000-0005-0000-0000-000049000000}"/>
    <cellStyle name="Comma 2 3 2" xfId="178" xr:uid="{00000000-0005-0000-0000-00004A000000}"/>
    <cellStyle name="Comma 2 4" xfId="152" xr:uid="{00000000-0005-0000-0000-00004B000000}"/>
    <cellStyle name="Comma 3" xfId="35" xr:uid="{00000000-0005-0000-0000-00004C000000}"/>
    <cellStyle name="Comma 4" xfId="108" xr:uid="{00000000-0005-0000-0000-00004D000000}"/>
    <cellStyle name="Currency" xfId="2" builtinId="4"/>
    <cellStyle name="Currency 2" xfId="4" xr:uid="{00000000-0005-0000-0000-00004F000000}"/>
    <cellStyle name="Currency 2 2" xfId="84" xr:uid="{00000000-0005-0000-0000-000050000000}"/>
    <cellStyle name="Currency 2 3" xfId="120" xr:uid="{00000000-0005-0000-0000-000051000000}"/>
    <cellStyle name="Currency 2 3 2" xfId="177" xr:uid="{00000000-0005-0000-0000-000052000000}"/>
    <cellStyle name="Currency 2 4" xfId="151" xr:uid="{00000000-0005-0000-0000-000053000000}"/>
    <cellStyle name="Currency 3" xfId="102" xr:uid="{00000000-0005-0000-0000-000054000000}"/>
    <cellStyle name="Currency 3 2" xfId="106" xr:uid="{00000000-0005-0000-0000-000055000000}"/>
    <cellStyle name="Currency 3 2 2" xfId="115" xr:uid="{00000000-0005-0000-0000-000056000000}"/>
    <cellStyle name="Currency 3 2 2 2" xfId="146" xr:uid="{00000000-0005-0000-0000-000057000000}"/>
    <cellStyle name="Currency 3 2 2 2 2" xfId="203" xr:uid="{00000000-0005-0000-0000-000058000000}"/>
    <cellStyle name="Currency 3 2 2 3" xfId="173" xr:uid="{00000000-0005-0000-0000-000059000000}"/>
    <cellStyle name="Currency 3 2 3" xfId="138" xr:uid="{00000000-0005-0000-0000-00005A000000}"/>
    <cellStyle name="Currency 3 2 3 2" xfId="195" xr:uid="{00000000-0005-0000-0000-00005B000000}"/>
    <cellStyle name="Currency 3 2 4" xfId="165" xr:uid="{00000000-0005-0000-0000-00005C000000}"/>
    <cellStyle name="Currency 3 3" xfId="111" xr:uid="{00000000-0005-0000-0000-00005D000000}"/>
    <cellStyle name="Currency 3 3 2" xfId="142" xr:uid="{00000000-0005-0000-0000-00005E000000}"/>
    <cellStyle name="Currency 3 3 2 2" xfId="199" xr:uid="{00000000-0005-0000-0000-00005F000000}"/>
    <cellStyle name="Currency 3 3 3" xfId="169" xr:uid="{00000000-0005-0000-0000-000060000000}"/>
    <cellStyle name="Currency 3 4" xfId="134" xr:uid="{00000000-0005-0000-0000-000061000000}"/>
    <cellStyle name="Currency 3 4 2" xfId="191" xr:uid="{00000000-0005-0000-0000-000062000000}"/>
    <cellStyle name="Currency 3 5" xfId="161" xr:uid="{00000000-0005-0000-0000-000063000000}"/>
    <cellStyle name="Currency 4" xfId="36" xr:uid="{00000000-0005-0000-0000-000064000000}"/>
    <cellStyle name="Currency 5" xfId="6" xr:uid="{00000000-0005-0000-0000-000065000000}"/>
    <cellStyle name="Explanatory Text 2" xfId="85" xr:uid="{00000000-0005-0000-0000-000066000000}"/>
    <cellStyle name="Explanatory Text 3" xfId="37" xr:uid="{00000000-0005-0000-0000-000067000000}"/>
    <cellStyle name="Good 2" xfId="86" xr:uid="{00000000-0005-0000-0000-000068000000}"/>
    <cellStyle name="Good 3" xfId="38" xr:uid="{00000000-0005-0000-0000-000069000000}"/>
    <cellStyle name="Heading 1 2" xfId="87" xr:uid="{00000000-0005-0000-0000-00006A000000}"/>
    <cellStyle name="Heading 1 3" xfId="39" xr:uid="{00000000-0005-0000-0000-00006B000000}"/>
    <cellStyle name="Heading 2 2" xfId="88" xr:uid="{00000000-0005-0000-0000-00006C000000}"/>
    <cellStyle name="Heading 2 3" xfId="40" xr:uid="{00000000-0005-0000-0000-00006D000000}"/>
    <cellStyle name="Heading 3 2" xfId="89" xr:uid="{00000000-0005-0000-0000-00006E000000}"/>
    <cellStyle name="Heading 3 3" xfId="41" xr:uid="{00000000-0005-0000-0000-00006F000000}"/>
    <cellStyle name="Heading 4 2" xfId="90" xr:uid="{00000000-0005-0000-0000-000070000000}"/>
    <cellStyle name="Heading 4 3" xfId="42" xr:uid="{00000000-0005-0000-0000-000071000000}"/>
    <cellStyle name="Hyperlink" xfId="1" builtinId="8"/>
    <cellStyle name="Hyperlink 2" xfId="91" xr:uid="{00000000-0005-0000-0000-000073000000}"/>
    <cellStyle name="Hyperlink 3" xfId="118" xr:uid="{00000000-0005-0000-0000-000074000000}"/>
    <cellStyle name="Hyperlink 4" xfId="43" xr:uid="{00000000-0005-0000-0000-000075000000}"/>
    <cellStyle name="Input 2" xfId="92" xr:uid="{00000000-0005-0000-0000-000076000000}"/>
    <cellStyle name="Input 2 2" xfId="129" xr:uid="{00000000-0005-0000-0000-000077000000}"/>
    <cellStyle name="Input 2 2 2" xfId="186" xr:uid="{00000000-0005-0000-0000-000078000000}"/>
    <cellStyle name="Input 2 2 2 2" xfId="235" xr:uid="{00000000-0005-0000-0000-000079000000}"/>
    <cellStyle name="Input 2 2 3" xfId="219" xr:uid="{00000000-0005-0000-0000-00007A000000}"/>
    <cellStyle name="Input 2 3" xfId="158" xr:uid="{00000000-0005-0000-0000-00007B000000}"/>
    <cellStyle name="Input 2 3 2" xfId="227" xr:uid="{00000000-0005-0000-0000-00007C000000}"/>
    <cellStyle name="Input 2 4" xfId="211" xr:uid="{00000000-0005-0000-0000-00007D000000}"/>
    <cellStyle name="Input 2 4 2" xfId="244" xr:uid="{00000000-0005-0000-0000-00007E000000}"/>
    <cellStyle name="Input 3" xfId="44" xr:uid="{00000000-0005-0000-0000-00007F000000}"/>
    <cellStyle name="Input 3 2" xfId="123" xr:uid="{00000000-0005-0000-0000-000080000000}"/>
    <cellStyle name="Input 3 2 2" xfId="180" xr:uid="{00000000-0005-0000-0000-000081000000}"/>
    <cellStyle name="Input 3 2 2 2" xfId="230" xr:uid="{00000000-0005-0000-0000-000082000000}"/>
    <cellStyle name="Input 3 2 3" xfId="214" xr:uid="{00000000-0005-0000-0000-000083000000}"/>
    <cellStyle name="Input 3 3" xfId="154" xr:uid="{00000000-0005-0000-0000-000084000000}"/>
    <cellStyle name="Input 3 3 2" xfId="224" xr:uid="{00000000-0005-0000-0000-000085000000}"/>
    <cellStyle name="Input 3 4" xfId="208" xr:uid="{00000000-0005-0000-0000-000086000000}"/>
    <cellStyle name="Input 3 4 2" xfId="241" xr:uid="{00000000-0005-0000-0000-000087000000}"/>
    <cellStyle name="Linked Cell 2" xfId="93" xr:uid="{00000000-0005-0000-0000-000088000000}"/>
    <cellStyle name="Linked Cell 3" xfId="45" xr:uid="{00000000-0005-0000-0000-000089000000}"/>
    <cellStyle name="Neutral 2" xfId="94" xr:uid="{00000000-0005-0000-0000-00008A000000}"/>
    <cellStyle name="Neutral 3" xfId="46" xr:uid="{00000000-0005-0000-0000-00008B000000}"/>
    <cellStyle name="Normal" xfId="0" builtinId="0"/>
    <cellStyle name="Normal 2" xfId="53" xr:uid="{00000000-0005-0000-0000-00008D000000}"/>
    <cellStyle name="Normal 3" xfId="54" xr:uid="{00000000-0005-0000-0000-00008E000000}"/>
    <cellStyle name="Normal 3 2" xfId="104" xr:uid="{00000000-0005-0000-0000-00008F000000}"/>
    <cellStyle name="Normal 3 2 2" xfId="113" xr:uid="{00000000-0005-0000-0000-000090000000}"/>
    <cellStyle name="Normal 3 2 2 2" xfId="144" xr:uid="{00000000-0005-0000-0000-000091000000}"/>
    <cellStyle name="Normal 3 2 2 2 2" xfId="201" xr:uid="{00000000-0005-0000-0000-000092000000}"/>
    <cellStyle name="Normal 3 2 2 3" xfId="171" xr:uid="{00000000-0005-0000-0000-000093000000}"/>
    <cellStyle name="Normal 3 2 3" xfId="136" xr:uid="{00000000-0005-0000-0000-000094000000}"/>
    <cellStyle name="Normal 3 2 3 2" xfId="193" xr:uid="{00000000-0005-0000-0000-000095000000}"/>
    <cellStyle name="Normal 3 2 4" xfId="163" xr:uid="{00000000-0005-0000-0000-000096000000}"/>
    <cellStyle name="Normal 3 3" xfId="109" xr:uid="{00000000-0005-0000-0000-000097000000}"/>
    <cellStyle name="Normal 3 3 2" xfId="140" xr:uid="{00000000-0005-0000-0000-000098000000}"/>
    <cellStyle name="Normal 3 3 2 2" xfId="197" xr:uid="{00000000-0005-0000-0000-000099000000}"/>
    <cellStyle name="Normal 3 3 3" xfId="167" xr:uid="{00000000-0005-0000-0000-00009A000000}"/>
    <cellStyle name="Normal 3 4" xfId="127" xr:uid="{00000000-0005-0000-0000-00009B000000}"/>
    <cellStyle name="Normal 3 4 2" xfId="184" xr:uid="{00000000-0005-0000-0000-00009C000000}"/>
    <cellStyle name="Normal 3 5" xfId="156" xr:uid="{00000000-0005-0000-0000-00009D000000}"/>
    <cellStyle name="Normal 4" xfId="55" xr:uid="{00000000-0005-0000-0000-00009E000000}"/>
    <cellStyle name="Normal 45" xfId="150" xr:uid="{00000000-0005-0000-0000-00009F000000}"/>
    <cellStyle name="Normal 5" xfId="101" xr:uid="{00000000-0005-0000-0000-0000A0000000}"/>
    <cellStyle name="Normal 5 2" xfId="105" xr:uid="{00000000-0005-0000-0000-0000A1000000}"/>
    <cellStyle name="Normal 5 2 2" xfId="114" xr:uid="{00000000-0005-0000-0000-0000A2000000}"/>
    <cellStyle name="Normal 5 2 2 2" xfId="145" xr:uid="{00000000-0005-0000-0000-0000A3000000}"/>
    <cellStyle name="Normal 5 2 2 2 2" xfId="202" xr:uid="{00000000-0005-0000-0000-0000A4000000}"/>
    <cellStyle name="Normal 5 2 2 3" xfId="172" xr:uid="{00000000-0005-0000-0000-0000A5000000}"/>
    <cellStyle name="Normal 5 2 3" xfId="137" xr:uid="{00000000-0005-0000-0000-0000A6000000}"/>
    <cellStyle name="Normal 5 2 3 2" xfId="194" xr:uid="{00000000-0005-0000-0000-0000A7000000}"/>
    <cellStyle name="Normal 5 2 4" xfId="164" xr:uid="{00000000-0005-0000-0000-0000A8000000}"/>
    <cellStyle name="Normal 5 3" xfId="110" xr:uid="{00000000-0005-0000-0000-0000A9000000}"/>
    <cellStyle name="Normal 5 3 2" xfId="141" xr:uid="{00000000-0005-0000-0000-0000AA000000}"/>
    <cellStyle name="Normal 5 3 2 2" xfId="198" xr:uid="{00000000-0005-0000-0000-0000AB000000}"/>
    <cellStyle name="Normal 5 3 3" xfId="168" xr:uid="{00000000-0005-0000-0000-0000AC000000}"/>
    <cellStyle name="Normal 5 4" xfId="133" xr:uid="{00000000-0005-0000-0000-0000AD000000}"/>
    <cellStyle name="Normal 5 4 2" xfId="190" xr:uid="{00000000-0005-0000-0000-0000AE000000}"/>
    <cellStyle name="Normal 5 5" xfId="160" xr:uid="{00000000-0005-0000-0000-0000AF000000}"/>
    <cellStyle name="Normal 6" xfId="117" xr:uid="{00000000-0005-0000-0000-0000B0000000}"/>
    <cellStyle name="Normal 6 2" xfId="148" xr:uid="{00000000-0005-0000-0000-0000B1000000}"/>
    <cellStyle name="Normal 6 2 2" xfId="205" xr:uid="{00000000-0005-0000-0000-0000B2000000}"/>
    <cellStyle name="Normal 6 3" xfId="175" xr:uid="{00000000-0005-0000-0000-0000B3000000}"/>
    <cellStyle name="Normal 7" xfId="119" xr:uid="{00000000-0005-0000-0000-0000B4000000}"/>
    <cellStyle name="Normal 7 2" xfId="176" xr:uid="{00000000-0005-0000-0000-0000B5000000}"/>
    <cellStyle name="Normal 8" xfId="3" xr:uid="{00000000-0005-0000-0000-0000B6000000}"/>
    <cellStyle name="Note 2" xfId="95" xr:uid="{00000000-0005-0000-0000-0000B7000000}"/>
    <cellStyle name="Note 2 2" xfId="130" xr:uid="{00000000-0005-0000-0000-0000B8000000}"/>
    <cellStyle name="Note 2 2 2" xfId="187" xr:uid="{00000000-0005-0000-0000-0000B9000000}"/>
    <cellStyle name="Note 2 2 2 2" xfId="236" xr:uid="{00000000-0005-0000-0000-0000BA000000}"/>
    <cellStyle name="Note 2 2 3" xfId="220" xr:uid="{00000000-0005-0000-0000-0000BB000000}"/>
    <cellStyle name="Note 2 3" xfId="159" xr:uid="{00000000-0005-0000-0000-0000BC000000}"/>
    <cellStyle name="Note 2 3 2" xfId="228" xr:uid="{00000000-0005-0000-0000-0000BD000000}"/>
    <cellStyle name="Note 2 4" xfId="212" xr:uid="{00000000-0005-0000-0000-0000BE000000}"/>
    <cellStyle name="Note 2 4 2" xfId="245" xr:uid="{00000000-0005-0000-0000-0000BF000000}"/>
    <cellStyle name="Note 3" xfId="47" xr:uid="{00000000-0005-0000-0000-0000C0000000}"/>
    <cellStyle name="Note 3 2" xfId="124" xr:uid="{00000000-0005-0000-0000-0000C1000000}"/>
    <cellStyle name="Note 3 2 2" xfId="181" xr:uid="{00000000-0005-0000-0000-0000C2000000}"/>
    <cellStyle name="Note 3 2 2 2" xfId="231" xr:uid="{00000000-0005-0000-0000-0000C3000000}"/>
    <cellStyle name="Note 3 2 3" xfId="215" xr:uid="{00000000-0005-0000-0000-0000C4000000}"/>
    <cellStyle name="Note 3 3" xfId="155" xr:uid="{00000000-0005-0000-0000-0000C5000000}"/>
    <cellStyle name="Note 3 3 2" xfId="225" xr:uid="{00000000-0005-0000-0000-0000C6000000}"/>
    <cellStyle name="Note 3 4" xfId="209" xr:uid="{00000000-0005-0000-0000-0000C7000000}"/>
    <cellStyle name="Note 3 4 2" xfId="242" xr:uid="{00000000-0005-0000-0000-0000C8000000}"/>
    <cellStyle name="Output 2" xfId="96" xr:uid="{00000000-0005-0000-0000-0000C9000000}"/>
    <cellStyle name="Output 2 2" xfId="131" xr:uid="{00000000-0005-0000-0000-0000CA000000}"/>
    <cellStyle name="Output 2 2 2" xfId="188" xr:uid="{00000000-0005-0000-0000-0000CB000000}"/>
    <cellStyle name="Output 2 2 2 2" xfId="237" xr:uid="{00000000-0005-0000-0000-0000CC000000}"/>
    <cellStyle name="Output 2 2 3" xfId="221" xr:uid="{00000000-0005-0000-0000-0000CD000000}"/>
    <cellStyle name="Output 3" xfId="48" xr:uid="{00000000-0005-0000-0000-0000CE000000}"/>
    <cellStyle name="Output 3 2" xfId="125" xr:uid="{00000000-0005-0000-0000-0000CF000000}"/>
    <cellStyle name="Output 3 2 2" xfId="182" xr:uid="{00000000-0005-0000-0000-0000D0000000}"/>
    <cellStyle name="Output 3 2 2 2" xfId="232" xr:uid="{00000000-0005-0000-0000-0000D1000000}"/>
    <cellStyle name="Output 3 2 3" xfId="216" xr:uid="{00000000-0005-0000-0000-0000D2000000}"/>
    <cellStyle name="Percent 2" xfId="97" xr:uid="{00000000-0005-0000-0000-0000D3000000}"/>
    <cellStyle name="Percent 3" xfId="103" xr:uid="{00000000-0005-0000-0000-0000D4000000}"/>
    <cellStyle name="Percent 3 2" xfId="107" xr:uid="{00000000-0005-0000-0000-0000D5000000}"/>
    <cellStyle name="Percent 3 2 2" xfId="116" xr:uid="{00000000-0005-0000-0000-0000D6000000}"/>
    <cellStyle name="Percent 3 2 2 2" xfId="147" xr:uid="{00000000-0005-0000-0000-0000D7000000}"/>
    <cellStyle name="Percent 3 2 2 2 2" xfId="204" xr:uid="{00000000-0005-0000-0000-0000D8000000}"/>
    <cellStyle name="Percent 3 2 2 3" xfId="174" xr:uid="{00000000-0005-0000-0000-0000D9000000}"/>
    <cellStyle name="Percent 3 2 3" xfId="139" xr:uid="{00000000-0005-0000-0000-0000DA000000}"/>
    <cellStyle name="Percent 3 2 3 2" xfId="196" xr:uid="{00000000-0005-0000-0000-0000DB000000}"/>
    <cellStyle name="Percent 3 2 4" xfId="166" xr:uid="{00000000-0005-0000-0000-0000DC000000}"/>
    <cellStyle name="Percent 3 3" xfId="112" xr:uid="{00000000-0005-0000-0000-0000DD000000}"/>
    <cellStyle name="Percent 3 3 2" xfId="143" xr:uid="{00000000-0005-0000-0000-0000DE000000}"/>
    <cellStyle name="Percent 3 3 2 2" xfId="200" xr:uid="{00000000-0005-0000-0000-0000DF000000}"/>
    <cellStyle name="Percent 3 3 3" xfId="170" xr:uid="{00000000-0005-0000-0000-0000E0000000}"/>
    <cellStyle name="Percent 3 4" xfId="135" xr:uid="{00000000-0005-0000-0000-0000E1000000}"/>
    <cellStyle name="Percent 3 4 2" xfId="192" xr:uid="{00000000-0005-0000-0000-0000E2000000}"/>
    <cellStyle name="Percent 3 5" xfId="162" xr:uid="{00000000-0005-0000-0000-0000E3000000}"/>
    <cellStyle name="Percent 4" xfId="49" xr:uid="{00000000-0005-0000-0000-0000E4000000}"/>
    <cellStyle name="Percent 5" xfId="149" xr:uid="{00000000-0005-0000-0000-0000E5000000}"/>
    <cellStyle name="Percent 5 2" xfId="206" xr:uid="{00000000-0005-0000-0000-0000E6000000}"/>
    <cellStyle name="Percent 6" xfId="7" xr:uid="{00000000-0005-0000-0000-0000E7000000}"/>
    <cellStyle name="Title 2" xfId="98" xr:uid="{00000000-0005-0000-0000-0000E8000000}"/>
    <cellStyle name="Title 3" xfId="50" xr:uid="{00000000-0005-0000-0000-0000E9000000}"/>
    <cellStyle name="Total 2" xfId="99" xr:uid="{00000000-0005-0000-0000-0000EA000000}"/>
    <cellStyle name="Total 2 2" xfId="132" xr:uid="{00000000-0005-0000-0000-0000EB000000}"/>
    <cellStyle name="Total 2 2 2" xfId="189" xr:uid="{00000000-0005-0000-0000-0000EC000000}"/>
    <cellStyle name="Total 2 2 2 2" xfId="238" xr:uid="{00000000-0005-0000-0000-0000ED000000}"/>
    <cellStyle name="Total 2 2 3" xfId="222" xr:uid="{00000000-0005-0000-0000-0000EE000000}"/>
    <cellStyle name="Total 3" xfId="51" xr:uid="{00000000-0005-0000-0000-0000EF000000}"/>
    <cellStyle name="Total 3 2" xfId="126" xr:uid="{00000000-0005-0000-0000-0000F0000000}"/>
    <cellStyle name="Total 3 2 2" xfId="183" xr:uid="{00000000-0005-0000-0000-0000F1000000}"/>
    <cellStyle name="Total 3 2 2 2" xfId="233" xr:uid="{00000000-0005-0000-0000-0000F2000000}"/>
    <cellStyle name="Total 3 2 3" xfId="217" xr:uid="{00000000-0005-0000-0000-0000F3000000}"/>
    <cellStyle name="Warning Text 2" xfId="100" xr:uid="{00000000-0005-0000-0000-0000F4000000}"/>
    <cellStyle name="Warning Text 3" xfId="52" xr:uid="{00000000-0005-0000-0000-0000F5000000}"/>
  </cellStyles>
  <dxfs count="20">
    <dxf>
      <font>
        <b val="0"/>
        <i val="0"/>
        <strike val="0"/>
        <condense val="0"/>
        <extend val="0"/>
        <outline val="0"/>
        <shadow val="0"/>
        <u val="none"/>
        <vertAlign val="baseline"/>
        <sz val="8"/>
        <color theme="1"/>
        <name val="Arial"/>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center"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lef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1"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Arial"/>
        <scheme val="none"/>
      </font>
      <protection locked="1" hidden="1"/>
    </dxf>
    <dxf>
      <font>
        <b/>
        <i/>
        <color rgb="FFC00000"/>
      </font>
      <fill>
        <patternFill patternType="solid">
          <bgColor rgb="FFFFFF99"/>
        </patternFill>
      </fill>
    </dxf>
    <dxf>
      <fill>
        <patternFill>
          <bgColor rgb="FFFFFF99"/>
        </patternFill>
      </fill>
    </dxf>
    <dxf>
      <font>
        <b val="0"/>
        <i val="0"/>
        <strike val="0"/>
        <condense val="0"/>
        <extend val="0"/>
        <outline val="0"/>
        <shadow val="0"/>
        <u val="none"/>
        <vertAlign val="baseline"/>
        <sz val="10"/>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color theme="0"/>
      </font>
      <fill>
        <patternFill patternType="none">
          <bgColor auto="1"/>
        </patternFill>
      </fill>
      <border>
        <left/>
        <right/>
        <top/>
        <bottom/>
        <vertical/>
        <horizontal/>
      </border>
    </dxf>
  </dxfs>
  <tableStyles count="0" defaultTableStyle="TableStyleMedium2" defaultPivotStyle="PivotStyleLight16"/>
  <colors>
    <mruColors>
      <color rgb="FF9FC58D"/>
      <color rgb="FFFFFF99"/>
      <color rgb="FF57AECB"/>
      <color rgb="FFEBCE53"/>
      <color rgb="FFD05C62"/>
      <color rgb="FF5F9E41"/>
      <color rgb="FF7FB1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K$69" lockText="1"/>
</file>

<file path=xl/ctrlProps/ctrlProp11.xml><?xml version="1.0" encoding="utf-8"?>
<formControlPr xmlns="http://schemas.microsoft.com/office/spreadsheetml/2009/9/main" objectType="CheckBox" fmlaLink="$AK$70" lockText="1"/>
</file>

<file path=xl/ctrlProps/ctrlProp12.xml><?xml version="1.0" encoding="utf-8"?>
<formControlPr xmlns="http://schemas.microsoft.com/office/spreadsheetml/2009/9/main" objectType="CheckBox" fmlaLink="$AK$71" lockText="1"/>
</file>

<file path=xl/ctrlProps/ctrlProp13.xml><?xml version="1.0" encoding="utf-8"?>
<formControlPr xmlns="http://schemas.microsoft.com/office/spreadsheetml/2009/9/main" objectType="CheckBox" fmlaLink="$AK$73" lockText="1"/>
</file>

<file path=xl/ctrlProps/ctrlProp14.xml><?xml version="1.0" encoding="utf-8"?>
<formControlPr xmlns="http://schemas.microsoft.com/office/spreadsheetml/2009/9/main" objectType="CheckBox" fmlaLink="$AK$72" lockText="1"/>
</file>

<file path=xl/ctrlProps/ctrlProp15.xml><?xml version="1.0" encoding="utf-8"?>
<formControlPr xmlns="http://schemas.microsoft.com/office/spreadsheetml/2009/9/main" objectType="CheckBox" fmlaLink="$AK$74" lockText="1"/>
</file>

<file path=xl/ctrlProps/ctrlProp16.xml><?xml version="1.0" encoding="utf-8"?>
<formControlPr xmlns="http://schemas.microsoft.com/office/spreadsheetml/2009/9/main" objectType="CheckBox" fmlaLink="$AK$75" lockText="1"/>
</file>

<file path=xl/ctrlProps/ctrlProp17.xml><?xml version="1.0" encoding="utf-8"?>
<formControlPr xmlns="http://schemas.microsoft.com/office/spreadsheetml/2009/9/main" objectType="CheckBox" fmlaLink="$AK$76" lockText="1"/>
</file>

<file path=xl/ctrlProps/ctrlProp18.xml><?xml version="1.0" encoding="utf-8"?>
<formControlPr xmlns="http://schemas.microsoft.com/office/spreadsheetml/2009/9/main" objectType="CheckBox" fmlaLink="$AK$77" lockText="1"/>
</file>

<file path=xl/ctrlProps/ctrlProp19.xml><?xml version="1.0" encoding="utf-8"?>
<formControlPr xmlns="http://schemas.microsoft.com/office/spreadsheetml/2009/9/main" objectType="CheckBox" fmlaLink="$AK$78"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AK$79" lockText="1"/>
</file>

<file path=xl/ctrlProps/ctrlProp21.xml><?xml version="1.0" encoding="utf-8"?>
<formControlPr xmlns="http://schemas.microsoft.com/office/spreadsheetml/2009/9/main" objectType="CheckBox" fmlaLink="$AK$101" lockText="1"/>
</file>

<file path=xl/ctrlProps/ctrlProp22.xml><?xml version="1.0" encoding="utf-8"?>
<formControlPr xmlns="http://schemas.microsoft.com/office/spreadsheetml/2009/9/main" objectType="CheckBox" fmlaLink="$AK$102" lockText="1"/>
</file>

<file path=xl/ctrlProps/ctrlProp23.xml><?xml version="1.0" encoding="utf-8"?>
<formControlPr xmlns="http://schemas.microsoft.com/office/spreadsheetml/2009/9/main" objectType="CheckBox" fmlaLink="$AK$103" lockText="1"/>
</file>

<file path=xl/ctrlProps/ctrlProp24.xml><?xml version="1.0" encoding="utf-8"?>
<formControlPr xmlns="http://schemas.microsoft.com/office/spreadsheetml/2009/9/main" objectType="CheckBox" fmlaLink="$AK$104" lockText="1"/>
</file>

<file path=xl/ctrlProps/ctrlProp25.xml><?xml version="1.0" encoding="utf-8"?>
<formControlPr xmlns="http://schemas.microsoft.com/office/spreadsheetml/2009/9/main" objectType="CheckBox" fmlaLink="$AK$105" lockText="1"/>
</file>

<file path=xl/ctrlProps/ctrlProp26.xml><?xml version="1.0" encoding="utf-8"?>
<formControlPr xmlns="http://schemas.microsoft.com/office/spreadsheetml/2009/9/main" objectType="CheckBox" fmlaLink="$AK$106" lockText="1"/>
</file>

<file path=xl/ctrlProps/ctrlProp27.xml><?xml version="1.0" encoding="utf-8"?>
<formControlPr xmlns="http://schemas.microsoft.com/office/spreadsheetml/2009/9/main" objectType="CheckBox" fmlaLink="$AK$107" lockText="1"/>
</file>

<file path=xl/ctrlProps/ctrlProp28.xml><?xml version="1.0" encoding="utf-8"?>
<formControlPr xmlns="http://schemas.microsoft.com/office/spreadsheetml/2009/9/main" objectType="CheckBox" fmlaLink="$AK$108" lockText="1"/>
</file>

<file path=xl/ctrlProps/ctrlProp29.xml><?xml version="1.0" encoding="utf-8"?>
<formControlPr xmlns="http://schemas.microsoft.com/office/spreadsheetml/2009/9/main" objectType="CheckBox" fmlaLink="$AK$109" lockText="1"/>
</file>

<file path=xl/ctrlProps/ctrlProp3.xml><?xml version="1.0" encoding="utf-8"?>
<formControlPr xmlns="http://schemas.microsoft.com/office/spreadsheetml/2009/9/main" objectType="CheckBox" fmlaLink="$AK$34" lockText="1"/>
</file>

<file path=xl/ctrlProps/ctrlProp30.xml><?xml version="1.0" encoding="utf-8"?>
<formControlPr xmlns="http://schemas.microsoft.com/office/spreadsheetml/2009/9/main" objectType="CheckBox" fmlaLink="$AK$110" lockText="1"/>
</file>

<file path=xl/ctrlProps/ctrlProp31.xml><?xml version="1.0" encoding="utf-8"?>
<formControlPr xmlns="http://schemas.microsoft.com/office/spreadsheetml/2009/9/main" objectType="CheckBox" fmlaLink="$AK$111"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fmlaLink="$AK$81" lockText="1"/>
</file>

<file path=xl/ctrlProps/ctrlProp37.xml><?xml version="1.0" encoding="utf-8"?>
<formControlPr xmlns="http://schemas.microsoft.com/office/spreadsheetml/2009/9/main" objectType="CheckBox" fmlaLink="$AK$80" lockText="1"/>
</file>

<file path=xl/ctrlProps/ctrlProp38.xml><?xml version="1.0" encoding="utf-8"?>
<formControlPr xmlns="http://schemas.microsoft.com/office/spreadsheetml/2009/9/main" objectType="CheckBox" fmlaLink="$AK$82" lockText="1"/>
</file>

<file path=xl/ctrlProps/ctrlProp39.xml><?xml version="1.0" encoding="utf-8"?>
<formControlPr xmlns="http://schemas.microsoft.com/office/spreadsheetml/2009/9/main" objectType="CheckBox" fmlaLink="$AK$83" lockText="1"/>
</file>

<file path=xl/ctrlProps/ctrlProp4.xml><?xml version="1.0" encoding="utf-8"?>
<formControlPr xmlns="http://schemas.microsoft.com/office/spreadsheetml/2009/9/main" objectType="CheckBox" fmlaLink="$AK$35" lockText="1"/>
</file>

<file path=xl/ctrlProps/ctrlProp40.xml><?xml version="1.0" encoding="utf-8"?>
<formControlPr xmlns="http://schemas.microsoft.com/office/spreadsheetml/2009/9/main" objectType="CheckBox" fmlaLink="$AK$84" lockText="1"/>
</file>

<file path=xl/ctrlProps/ctrlProp41.xml><?xml version="1.0" encoding="utf-8"?>
<formControlPr xmlns="http://schemas.microsoft.com/office/spreadsheetml/2009/9/main" objectType="CheckBox" fmlaLink="$AK$85" lockText="1"/>
</file>

<file path=xl/ctrlProps/ctrlProp42.xml><?xml version="1.0" encoding="utf-8"?>
<formControlPr xmlns="http://schemas.microsoft.com/office/spreadsheetml/2009/9/main" objectType="CheckBox" fmlaLink="$AK$86" lockText="1"/>
</file>

<file path=xl/ctrlProps/ctrlProp43.xml><?xml version="1.0" encoding="utf-8"?>
<formControlPr xmlns="http://schemas.microsoft.com/office/spreadsheetml/2009/9/main" objectType="CheckBox" fmlaLink="$AK$87" lockText="1"/>
</file>

<file path=xl/ctrlProps/ctrlProp44.xml><?xml version="1.0" encoding="utf-8"?>
<formControlPr xmlns="http://schemas.microsoft.com/office/spreadsheetml/2009/9/main" objectType="CheckBox" fmlaLink="$AK$89" lockText="1"/>
</file>

<file path=xl/ctrlProps/ctrlProp45.xml><?xml version="1.0" encoding="utf-8"?>
<formControlPr xmlns="http://schemas.microsoft.com/office/spreadsheetml/2009/9/main" objectType="CheckBox" fmlaLink="$AK$88" lockText="1"/>
</file>

<file path=xl/ctrlProps/ctrlProp46.xml><?xml version="1.0" encoding="utf-8"?>
<formControlPr xmlns="http://schemas.microsoft.com/office/spreadsheetml/2009/9/main" objectType="CheckBox" fmlaLink="$AK$90" lockText="1"/>
</file>

<file path=xl/ctrlProps/ctrlProp47.xml><?xml version="1.0" encoding="utf-8"?>
<formControlPr xmlns="http://schemas.microsoft.com/office/spreadsheetml/2009/9/main" objectType="CheckBox" fmlaLink="$AK$91" lockText="1"/>
</file>

<file path=xl/ctrlProps/ctrlProp48.xml><?xml version="1.0" encoding="utf-8"?>
<formControlPr xmlns="http://schemas.microsoft.com/office/spreadsheetml/2009/9/main" objectType="CheckBox" fmlaLink="$AK$92" lockText="1"/>
</file>

<file path=xl/ctrlProps/ctrlProp49.xml><?xml version="1.0" encoding="utf-8"?>
<formControlPr xmlns="http://schemas.microsoft.com/office/spreadsheetml/2009/9/main" objectType="CheckBox" fmlaLink="$AK$93" lockText="1"/>
</file>

<file path=xl/ctrlProps/ctrlProp5.xml><?xml version="1.0" encoding="utf-8"?>
<formControlPr xmlns="http://schemas.microsoft.com/office/spreadsheetml/2009/9/main" objectType="CheckBox" fmlaLink="$AK$54" lockText="1"/>
</file>

<file path=xl/ctrlProps/ctrlProp50.xml><?xml version="1.0" encoding="utf-8"?>
<formControlPr xmlns="http://schemas.microsoft.com/office/spreadsheetml/2009/9/main" objectType="CheckBox" fmlaLink="$AK$94" lockText="1"/>
</file>

<file path=xl/ctrlProps/ctrlProp51.xml><?xml version="1.0" encoding="utf-8"?>
<formControlPr xmlns="http://schemas.microsoft.com/office/spreadsheetml/2009/9/main" objectType="CheckBox" fmlaLink="$AK$95" lockText="1"/>
</file>

<file path=xl/ctrlProps/ctrlProp6.xml><?xml version="1.0" encoding="utf-8"?>
<formControlPr xmlns="http://schemas.microsoft.com/office/spreadsheetml/2009/9/main" objectType="CheckBox" fmlaLink="$AK$65" lockText="1"/>
</file>

<file path=xl/ctrlProps/ctrlProp7.xml><?xml version="1.0" encoding="utf-8"?>
<formControlPr xmlns="http://schemas.microsoft.com/office/spreadsheetml/2009/9/main" objectType="CheckBox" fmlaLink="$AK$66" lockText="1"/>
</file>

<file path=xl/ctrlProps/ctrlProp8.xml><?xml version="1.0" encoding="utf-8"?>
<formControlPr xmlns="http://schemas.microsoft.com/office/spreadsheetml/2009/9/main" objectType="CheckBox" fmlaLink="$AK$67" lockText="1"/>
</file>

<file path=xl/ctrlProps/ctrlProp9.xml><?xml version="1.0" encoding="utf-8"?>
<formControlPr xmlns="http://schemas.microsoft.com/office/spreadsheetml/2009/9/main" objectType="CheckBox" fmlaLink="$AK$68"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9</xdr:col>
      <xdr:colOff>590550</xdr:colOff>
      <xdr:row>33</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57150"/>
          <a:ext cx="6076950" cy="6362700"/>
        </a:xfrm>
        <a:prstGeom prst="rect">
          <a:avLst/>
        </a:prstGeom>
        <a:noFill/>
        <a:ln w="38100" cmpd="dbl">
          <a:solidFill>
            <a:srgbClr val="99CC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400" b="1">
              <a:effectLst/>
              <a:latin typeface="+mn-lt"/>
              <a:ea typeface="Calibri"/>
              <a:cs typeface="Times New Roman"/>
            </a:rPr>
            <a:t>Business Energy Rebates Process</a:t>
          </a:r>
        </a:p>
        <a:p>
          <a:pPr marL="0" marR="0">
            <a:lnSpc>
              <a:spcPct val="115000"/>
            </a:lnSpc>
            <a:spcBef>
              <a:spcPts val="0"/>
            </a:spcBef>
            <a:spcAft>
              <a:spcPts val="1000"/>
            </a:spcAft>
          </a:pPr>
          <a:r>
            <a:rPr lang="en-US" sz="1100">
              <a:effectLst/>
              <a:latin typeface="+mn-lt"/>
              <a:ea typeface="Calibri"/>
              <a:cs typeface="Times New Roman"/>
            </a:rPr>
            <a:t>The following checklist outlines what documents and steps are needed for</a:t>
          </a:r>
          <a:r>
            <a:rPr lang="en-US" sz="1100" baseline="0">
              <a:effectLst/>
              <a:latin typeface="+mn-lt"/>
              <a:ea typeface="Calibri"/>
              <a:cs typeface="Times New Roman"/>
            </a:rPr>
            <a:t> the DCSEU to process your rebate</a:t>
          </a:r>
          <a:r>
            <a:rPr lang="en-US" sz="1100">
              <a:effectLst/>
              <a:latin typeface="+mn-lt"/>
              <a:ea typeface="Calibri"/>
              <a:cs typeface="Times New Roman"/>
            </a:rPr>
            <a:t>. Follow these steps and submit the required documents to ensure your project will be inspected and your rebate will be processed in a timely manner. If you have any questions please contact </a:t>
          </a:r>
          <a:r>
            <a:rPr lang="en-US" sz="1100" u="sng">
              <a:solidFill>
                <a:srgbClr val="0000FF"/>
              </a:solidFill>
              <a:effectLst/>
              <a:latin typeface="+mn-lt"/>
              <a:ea typeface="Calibri"/>
              <a:cs typeface="Times New Roman"/>
              <a:hlinkClick xmlns:r="http://schemas.openxmlformats.org/officeDocument/2006/relationships" r:id=""/>
            </a:rPr>
            <a:t>businessrebates@dcseu.com</a:t>
          </a:r>
          <a:r>
            <a:rPr lang="en-US" sz="1100">
              <a:effectLst/>
              <a:latin typeface="+mn-lt"/>
              <a:ea typeface="Calibri"/>
              <a:cs typeface="Times New Roman"/>
            </a:rPr>
            <a:t> or 202-479-2222.</a:t>
          </a:r>
        </a:p>
        <a:p>
          <a:pPr marL="0" marR="0">
            <a:lnSpc>
              <a:spcPct val="115000"/>
            </a:lnSpc>
            <a:spcBef>
              <a:spcPts val="0"/>
            </a:spcBef>
            <a:spcAft>
              <a:spcPts val="1000"/>
            </a:spcAft>
          </a:pPr>
          <a:r>
            <a:rPr lang="en-US" sz="1100" b="1">
              <a:effectLst/>
              <a:latin typeface="+mn-lt"/>
              <a:ea typeface="Calibri"/>
              <a:cs typeface="Times New Roman"/>
            </a:rPr>
            <a:t>Required Pre-Approval Application Documents:</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Completed Pre-Approval Application submitted in Excel format</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c</a:t>
          </a:r>
          <a:r>
            <a:rPr lang="en-US" sz="1100">
              <a:effectLst/>
              <a:latin typeface="+mn-lt"/>
              <a:ea typeface="Calibri"/>
              <a:cs typeface="Times New Roman"/>
            </a:rPr>
            <a:t>omplete the section outlining who is receiving the rebate check</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all required signatures are included (customer, third party rebate recipient, etc.)</a:t>
          </a: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Technical specifications (Cut Sheets) for the reviewed technology</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all submitted model numbers are Design Light Consortium (DLC) or ENERGY STAR® certified</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ensure that </a:t>
          </a:r>
          <a:r>
            <a:rPr lang="en-US" sz="1100">
              <a:effectLst/>
              <a:latin typeface="+mn-lt"/>
              <a:ea typeface="Calibri"/>
              <a:cs typeface="Times New Roman"/>
            </a:rPr>
            <a:t>categories are correct</a:t>
          </a:r>
        </a:p>
        <a:p>
          <a:pPr marL="1143000" marR="0" lvl="2" indent="-228600">
            <a:lnSpc>
              <a:spcPct val="115000"/>
            </a:lnSpc>
            <a:spcBef>
              <a:spcPts val="0"/>
            </a:spcBef>
            <a:spcAft>
              <a:spcPts val="0"/>
            </a:spcAft>
            <a:buFont typeface="Wingdings"/>
            <a:buChar char=""/>
          </a:pPr>
          <a:r>
            <a:rPr lang="en-US" sz="1100">
              <a:effectLst/>
              <a:latin typeface="+mn-lt"/>
              <a:ea typeface="Calibri"/>
              <a:cs typeface="Times New Roman"/>
            </a:rPr>
            <a:t>Based on DLC/ENERGY STAR® categorizations</a:t>
          </a: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Include a W9 form for whomever is receiving the final rebate</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Confirm</a:t>
          </a:r>
          <a:r>
            <a:rPr lang="en-US" sz="1100" baseline="0">
              <a:effectLst/>
              <a:latin typeface="+mn-lt"/>
              <a:ea typeface="Calibri"/>
              <a:cs typeface="Times New Roman"/>
            </a:rPr>
            <a:t> that it is</a:t>
          </a:r>
          <a:r>
            <a:rPr lang="en-US" sz="1100">
              <a:effectLst/>
              <a:latin typeface="+mn-lt"/>
              <a:ea typeface="Calibri"/>
              <a:cs typeface="Times New Roman"/>
            </a:rPr>
            <a:t> signed </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it relates to the person/entity receiving the final check and that their information is reflected on the submitted Pre-Approval Application</a:t>
          </a:r>
        </a:p>
        <a:p>
          <a:pPr marL="342900" marR="0" lvl="0" indent="-342900">
            <a:lnSpc>
              <a:spcPct val="115000"/>
            </a:lnSpc>
            <a:spcBef>
              <a:spcPts val="0"/>
            </a:spcBef>
            <a:spcAft>
              <a:spcPts val="1000"/>
            </a:spcAft>
            <a:buFont typeface="Symbol"/>
            <a:buChar char=""/>
          </a:pPr>
          <a:r>
            <a:rPr lang="en-US" sz="1100">
              <a:effectLst/>
              <a:latin typeface="+mn-lt"/>
              <a:ea typeface="Calibri"/>
              <a:cs typeface="Times New Roman"/>
            </a:rPr>
            <a:t>Pepco Bill for</a:t>
          </a:r>
          <a:r>
            <a:rPr lang="en-US" sz="1100" baseline="0">
              <a:effectLst/>
              <a:latin typeface="+mn-lt"/>
              <a:ea typeface="Calibri"/>
              <a:cs typeface="Times New Roman"/>
            </a:rPr>
            <a:t> </a:t>
          </a:r>
          <a:r>
            <a:rPr lang="en-US" sz="1100">
              <a:effectLst/>
              <a:latin typeface="+mn-lt"/>
              <a:ea typeface="Calibri"/>
              <a:cs typeface="Times New Roman"/>
            </a:rPr>
            <a:t>the facility where measures will be installed</a:t>
          </a:r>
        </a:p>
        <a:p>
          <a:pPr marL="0" marR="0">
            <a:lnSpc>
              <a:spcPct val="115000"/>
            </a:lnSpc>
            <a:spcBef>
              <a:spcPts val="0"/>
            </a:spcBef>
            <a:spcAft>
              <a:spcPts val="1000"/>
            </a:spcAft>
          </a:pPr>
          <a:r>
            <a:rPr lang="en-US" sz="1100" b="1">
              <a:effectLst/>
              <a:latin typeface="+mn-lt"/>
              <a:ea typeface="Calibri"/>
              <a:cs typeface="Times New Roman"/>
            </a:rPr>
            <a:t>Final Documents (Once measures have been installed):</a:t>
          </a:r>
        </a:p>
        <a:p>
          <a:pPr marL="0" marR="0">
            <a:lnSpc>
              <a:spcPct val="115000"/>
            </a:lnSpc>
            <a:spcBef>
              <a:spcPts val="0"/>
            </a:spcBef>
            <a:spcAft>
              <a:spcPts val="1000"/>
            </a:spcAft>
          </a:pPr>
          <a:r>
            <a:rPr lang="en-US" sz="1100" b="0">
              <a:effectLst/>
              <a:latin typeface="+mn-lt"/>
              <a:ea typeface="Calibri"/>
              <a:cs typeface="Times New Roman"/>
            </a:rPr>
            <a:t>Once you have</a:t>
          </a:r>
          <a:r>
            <a:rPr lang="en-US" sz="1100" b="0" baseline="0">
              <a:effectLst/>
              <a:latin typeface="+mn-lt"/>
              <a:ea typeface="Calibri"/>
              <a:cs typeface="Times New Roman"/>
            </a:rPr>
            <a:t> installed the approved measures, please submit an itemized invoice clearly outlining the per unit cost of measures along with your allocated Pre-approval Letter. </a:t>
          </a:r>
        </a:p>
        <a:p>
          <a:pPr marL="628650" marR="0" lvl="1" indent="-171450">
            <a:lnSpc>
              <a:spcPct val="100000"/>
            </a:lnSpc>
            <a:spcBef>
              <a:spcPts val="0"/>
            </a:spcBef>
            <a:spcAft>
              <a:spcPts val="1000"/>
            </a:spcAft>
            <a:buFont typeface="Courier New" panose="02070309020205020404" pitchFamily="49" charset="0"/>
            <a:buChar char="o"/>
          </a:pPr>
          <a:r>
            <a:rPr lang="en-US" sz="1100">
              <a:effectLst/>
              <a:latin typeface="+mn-lt"/>
              <a:ea typeface="Calibri"/>
              <a:cs typeface="Times New Roman"/>
            </a:rPr>
            <a:t>Please ensure the model numbers outlined in your Pre-Approval Letter match those listed in your</a:t>
          </a:r>
          <a:r>
            <a:rPr lang="en-US" sz="1100" baseline="0">
              <a:effectLst/>
              <a:latin typeface="+mn-lt"/>
              <a:ea typeface="Calibri"/>
              <a:cs typeface="Times New Roman"/>
            </a:rPr>
            <a:t> submitted invoice</a:t>
          </a:r>
        </a:p>
        <a:p>
          <a:pPr marL="628650" marR="0" lvl="1" indent="-171450">
            <a:lnSpc>
              <a:spcPct val="100000"/>
            </a:lnSpc>
            <a:spcBef>
              <a:spcPts val="0"/>
            </a:spcBef>
            <a:spcAft>
              <a:spcPts val="1000"/>
            </a:spcAft>
            <a:buFont typeface="Courier New" panose="02070309020205020404" pitchFamily="49" charset="0"/>
            <a:buChar char="o"/>
          </a:pPr>
          <a:r>
            <a:rPr lang="en-US" sz="1100" baseline="0">
              <a:effectLst/>
              <a:latin typeface="+mn-lt"/>
              <a:ea typeface="Calibri"/>
              <a:cs typeface="Times New Roman"/>
            </a:rPr>
            <a:t> Please note that the final rebate check cannot exceed the amount outlined in your Pre-Approval Application</a:t>
          </a:r>
          <a:endParaRPr lang="en-US" sz="1100">
            <a:effectLst/>
            <a:latin typeface="+mn-lt"/>
            <a:ea typeface="Calibri"/>
            <a:cs typeface="Times New Roman"/>
          </a:endParaRPr>
        </a:p>
        <a:p>
          <a:pPr marL="114300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1143000" marR="0">
            <a:lnSpc>
              <a:spcPct val="115000"/>
            </a:lnSpc>
            <a:spcBef>
              <a:spcPts val="0"/>
            </a:spcBef>
            <a:spcAft>
              <a:spcPts val="0"/>
            </a:spcAft>
          </a:pPr>
          <a:r>
            <a:rPr lang="en-US" sz="1100">
              <a:effectLst/>
              <a:latin typeface="+mn-lt"/>
              <a:ea typeface="Calibri"/>
              <a:cs typeface="Times New Roman"/>
            </a:rPr>
            <a:t> </a:t>
          </a:r>
        </a:p>
        <a:p>
          <a:pPr marL="1143000" marR="0">
            <a:lnSpc>
              <a:spcPct val="115000"/>
            </a:lnSpc>
            <a:spcBef>
              <a:spcPts val="0"/>
            </a:spcBef>
            <a:spcAft>
              <a:spcPts val="1000"/>
            </a:spcAft>
          </a:pPr>
          <a:r>
            <a:rPr lang="en-US" sz="1100">
              <a:effectLst/>
              <a:latin typeface="+mn-lt"/>
              <a:ea typeface="Calibri"/>
              <a:cs typeface="Times New Roman"/>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4083</xdr:colOff>
      <xdr:row>0</xdr:row>
      <xdr:rowOff>40218</xdr:rowOff>
    </xdr:from>
    <xdr:to>
      <xdr:col>17</xdr:col>
      <xdr:colOff>49706</xdr:colOff>
      <xdr:row>4</xdr:row>
      <xdr:rowOff>114897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805" y="40218"/>
          <a:ext cx="3545179" cy="7520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38100</xdr:colOff>
          <xdr:row>9</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38100</xdr:colOff>
          <xdr:row>11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38100</xdr:colOff>
          <xdr:row>34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38100</xdr:colOff>
          <xdr:row>35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53</xdr:row>
          <xdr:rowOff>0</xdr:rowOff>
        </xdr:from>
        <xdr:to>
          <xdr:col>34</xdr:col>
          <xdr:colOff>247650</xdr:colOff>
          <xdr:row>54</xdr:row>
          <xdr:rowOff>50800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55</xdr:row>
      <xdr:rowOff>28575</xdr:rowOff>
    </xdr:from>
    <xdr:to>
      <xdr:col>16</xdr:col>
      <xdr:colOff>66675</xdr:colOff>
      <xdr:row>59</xdr:row>
      <xdr:rowOff>66677</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506075"/>
          <a:ext cx="3552825" cy="762002"/>
        </a:xfrm>
        <a:prstGeom prst="rect">
          <a:avLst/>
        </a:prstGeom>
      </xdr:spPr>
    </xdr:pic>
    <xdr:clientData/>
  </xdr:twoCellAnchor>
  <xdr:twoCellAnchor editAs="oneCell">
    <xdr:from>
      <xdr:col>0</xdr:col>
      <xdr:colOff>15876</xdr:colOff>
      <xdr:row>184</xdr:row>
      <xdr:rowOff>31751</xdr:rowOff>
    </xdr:from>
    <xdr:to>
      <xdr:col>10</xdr:col>
      <xdr:colOff>98934</xdr:colOff>
      <xdr:row>187</xdr:row>
      <xdr:rowOff>6669</xdr:rowOff>
    </xdr:to>
    <xdr:pic>
      <xdr:nvPicPr>
        <xdr:cNvPr id="79" name="Picture 78">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6" y="38885814"/>
          <a:ext cx="2305558" cy="4908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0</xdr:colOff>
          <xdr:row>64</xdr:row>
          <xdr:rowOff>0</xdr:rowOff>
        </xdr:from>
        <xdr:to>
          <xdr:col>35</xdr:col>
          <xdr:colOff>184150</xdr:colOff>
          <xdr:row>65</xdr:row>
          <xdr:rowOff>19050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65</xdr:row>
          <xdr:rowOff>0</xdr:rowOff>
        </xdr:from>
        <xdr:to>
          <xdr:col>35</xdr:col>
          <xdr:colOff>184150</xdr:colOff>
          <xdr:row>66</xdr:row>
          <xdr:rowOff>12700</xdr:rowOff>
        </xdr:to>
        <xdr:sp macro="" textlink="">
          <xdr:nvSpPr>
            <xdr:cNvPr id="2457" name="Check Box 409" hidden="1">
              <a:extLst>
                <a:ext uri="{63B3BB69-23CF-44E3-9099-C40C66FF867C}">
                  <a14:compatExt spid="_x0000_s2457"/>
                </a:ext>
                <a:ext uri="{FF2B5EF4-FFF2-40B4-BE49-F238E27FC236}">
                  <a16:creationId xmlns:a16="http://schemas.microsoft.com/office/drawing/2014/main" id="{00000000-0008-0000-01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66</xdr:row>
          <xdr:rowOff>0</xdr:rowOff>
        </xdr:from>
        <xdr:to>
          <xdr:col>35</xdr:col>
          <xdr:colOff>184150</xdr:colOff>
          <xdr:row>67</xdr:row>
          <xdr:rowOff>12700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1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67</xdr:row>
          <xdr:rowOff>0</xdr:rowOff>
        </xdr:from>
        <xdr:to>
          <xdr:col>35</xdr:col>
          <xdr:colOff>184150</xdr:colOff>
          <xdr:row>68</xdr:row>
          <xdr:rowOff>12700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0</xdr:rowOff>
        </xdr:from>
        <xdr:to>
          <xdr:col>35</xdr:col>
          <xdr:colOff>184150</xdr:colOff>
          <xdr:row>69</xdr:row>
          <xdr:rowOff>12700</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1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69</xdr:row>
          <xdr:rowOff>0</xdr:rowOff>
        </xdr:from>
        <xdr:to>
          <xdr:col>35</xdr:col>
          <xdr:colOff>184150</xdr:colOff>
          <xdr:row>70</xdr:row>
          <xdr:rowOff>12700</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1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70</xdr:row>
          <xdr:rowOff>0</xdr:rowOff>
        </xdr:from>
        <xdr:to>
          <xdr:col>35</xdr:col>
          <xdr:colOff>184150</xdr:colOff>
          <xdr:row>71</xdr:row>
          <xdr:rowOff>12700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72</xdr:row>
          <xdr:rowOff>0</xdr:rowOff>
        </xdr:from>
        <xdr:to>
          <xdr:col>35</xdr:col>
          <xdr:colOff>184150</xdr:colOff>
          <xdr:row>73</xdr:row>
          <xdr:rowOff>12700</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1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71</xdr:row>
          <xdr:rowOff>0</xdr:rowOff>
        </xdr:from>
        <xdr:to>
          <xdr:col>35</xdr:col>
          <xdr:colOff>184150</xdr:colOff>
          <xdr:row>72</xdr:row>
          <xdr:rowOff>12700</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1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73</xdr:row>
          <xdr:rowOff>0</xdr:rowOff>
        </xdr:from>
        <xdr:to>
          <xdr:col>35</xdr:col>
          <xdr:colOff>184150</xdr:colOff>
          <xdr:row>74</xdr:row>
          <xdr:rowOff>12700</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1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74</xdr:row>
          <xdr:rowOff>0</xdr:rowOff>
        </xdr:from>
        <xdr:to>
          <xdr:col>35</xdr:col>
          <xdr:colOff>184150</xdr:colOff>
          <xdr:row>75</xdr:row>
          <xdr:rowOff>0</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74</xdr:row>
          <xdr:rowOff>152400</xdr:rowOff>
        </xdr:from>
        <xdr:to>
          <xdr:col>35</xdr:col>
          <xdr:colOff>184150</xdr:colOff>
          <xdr:row>76</xdr:row>
          <xdr:rowOff>0</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1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75</xdr:row>
          <xdr:rowOff>146050</xdr:rowOff>
        </xdr:from>
        <xdr:to>
          <xdr:col>35</xdr:col>
          <xdr:colOff>184150</xdr:colOff>
          <xdr:row>77</xdr:row>
          <xdr:rowOff>0</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1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76</xdr:row>
          <xdr:rowOff>146050</xdr:rowOff>
        </xdr:from>
        <xdr:to>
          <xdr:col>35</xdr:col>
          <xdr:colOff>184150</xdr:colOff>
          <xdr:row>78</xdr:row>
          <xdr:rowOff>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77</xdr:row>
          <xdr:rowOff>146050</xdr:rowOff>
        </xdr:from>
        <xdr:to>
          <xdr:col>35</xdr:col>
          <xdr:colOff>184150</xdr:colOff>
          <xdr:row>79</xdr:row>
          <xdr:rowOff>0</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99</xdr:row>
          <xdr:rowOff>317500</xdr:rowOff>
        </xdr:from>
        <xdr:to>
          <xdr:col>35</xdr:col>
          <xdr:colOff>184150</xdr:colOff>
          <xdr:row>100</xdr:row>
          <xdr:rowOff>57150</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1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100</xdr:row>
          <xdr:rowOff>146050</xdr:rowOff>
        </xdr:from>
        <xdr:to>
          <xdr:col>35</xdr:col>
          <xdr:colOff>184150</xdr:colOff>
          <xdr:row>102</xdr:row>
          <xdr:rowOff>12700</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1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101</xdr:row>
          <xdr:rowOff>146050</xdr:rowOff>
        </xdr:from>
        <xdr:to>
          <xdr:col>35</xdr:col>
          <xdr:colOff>184150</xdr:colOff>
          <xdr:row>103</xdr:row>
          <xdr:rowOff>0</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1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102</xdr:row>
          <xdr:rowOff>146050</xdr:rowOff>
        </xdr:from>
        <xdr:to>
          <xdr:col>35</xdr:col>
          <xdr:colOff>184150</xdr:colOff>
          <xdr:row>104</xdr:row>
          <xdr:rowOff>0</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1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103</xdr:row>
          <xdr:rowOff>146050</xdr:rowOff>
        </xdr:from>
        <xdr:to>
          <xdr:col>35</xdr:col>
          <xdr:colOff>184150</xdr:colOff>
          <xdr:row>105</xdr:row>
          <xdr:rowOff>0</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1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104</xdr:row>
          <xdr:rowOff>146050</xdr:rowOff>
        </xdr:from>
        <xdr:to>
          <xdr:col>35</xdr:col>
          <xdr:colOff>184150</xdr:colOff>
          <xdr:row>106</xdr:row>
          <xdr:rowOff>0</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1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105</xdr:row>
          <xdr:rowOff>146050</xdr:rowOff>
        </xdr:from>
        <xdr:to>
          <xdr:col>35</xdr:col>
          <xdr:colOff>184150</xdr:colOff>
          <xdr:row>107</xdr:row>
          <xdr:rowOff>0</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1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106</xdr:row>
          <xdr:rowOff>146050</xdr:rowOff>
        </xdr:from>
        <xdr:to>
          <xdr:col>35</xdr:col>
          <xdr:colOff>184150</xdr:colOff>
          <xdr:row>108</xdr:row>
          <xdr:rowOff>0</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1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107</xdr:row>
          <xdr:rowOff>146050</xdr:rowOff>
        </xdr:from>
        <xdr:to>
          <xdr:col>35</xdr:col>
          <xdr:colOff>184150</xdr:colOff>
          <xdr:row>109</xdr:row>
          <xdr:rowOff>0</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1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108</xdr:row>
          <xdr:rowOff>146050</xdr:rowOff>
        </xdr:from>
        <xdr:to>
          <xdr:col>35</xdr:col>
          <xdr:colOff>184150</xdr:colOff>
          <xdr:row>110</xdr:row>
          <xdr:rowOff>0</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1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109</xdr:row>
          <xdr:rowOff>146050</xdr:rowOff>
        </xdr:from>
        <xdr:to>
          <xdr:col>35</xdr:col>
          <xdr:colOff>184150</xdr:colOff>
          <xdr:row>111</xdr:row>
          <xdr:rowOff>0</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1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38100</xdr:colOff>
          <xdr:row>12</xdr:row>
          <xdr:rowOff>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100-000009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38100</xdr:colOff>
          <xdr:row>13</xdr:row>
          <xdr:rowOff>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100-00000A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38100</xdr:colOff>
          <xdr:row>37</xdr:row>
          <xdr:rowOff>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100-00000F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38100</xdr:colOff>
          <xdr:row>38</xdr:row>
          <xdr:rowOff>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80</xdr:row>
          <xdr:rowOff>0</xdr:rowOff>
        </xdr:from>
        <xdr:to>
          <xdr:col>35</xdr:col>
          <xdr:colOff>184150</xdr:colOff>
          <xdr:row>81</xdr:row>
          <xdr:rowOff>12700</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id="{00000000-0008-0000-01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79</xdr:row>
          <xdr:rowOff>0</xdr:rowOff>
        </xdr:from>
        <xdr:to>
          <xdr:col>35</xdr:col>
          <xdr:colOff>184150</xdr:colOff>
          <xdr:row>80</xdr:row>
          <xdr:rowOff>12700</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1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81</xdr:row>
          <xdr:rowOff>0</xdr:rowOff>
        </xdr:from>
        <xdr:to>
          <xdr:col>35</xdr:col>
          <xdr:colOff>184150</xdr:colOff>
          <xdr:row>82</xdr:row>
          <xdr:rowOff>12700</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1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0</xdr:rowOff>
        </xdr:from>
        <xdr:to>
          <xdr:col>35</xdr:col>
          <xdr:colOff>184150</xdr:colOff>
          <xdr:row>83</xdr:row>
          <xdr:rowOff>12700</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1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83</xdr:row>
          <xdr:rowOff>0</xdr:rowOff>
        </xdr:from>
        <xdr:to>
          <xdr:col>35</xdr:col>
          <xdr:colOff>184150</xdr:colOff>
          <xdr:row>84</xdr:row>
          <xdr:rowOff>12700</xdr:rowOff>
        </xdr:to>
        <xdr:sp macro="" textlink="">
          <xdr:nvSpPr>
            <xdr:cNvPr id="2587" name="Check Box 539" hidden="1">
              <a:extLst>
                <a:ext uri="{63B3BB69-23CF-44E3-9099-C40C66FF867C}">
                  <a14:compatExt spid="_x0000_s2587"/>
                </a:ext>
                <a:ext uri="{FF2B5EF4-FFF2-40B4-BE49-F238E27FC236}">
                  <a16:creationId xmlns:a16="http://schemas.microsoft.com/office/drawing/2014/main" id="{00000000-0008-0000-01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84</xdr:row>
          <xdr:rowOff>0</xdr:rowOff>
        </xdr:from>
        <xdr:to>
          <xdr:col>35</xdr:col>
          <xdr:colOff>184150</xdr:colOff>
          <xdr:row>85</xdr:row>
          <xdr:rowOff>12700</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1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85</xdr:row>
          <xdr:rowOff>0</xdr:rowOff>
        </xdr:from>
        <xdr:to>
          <xdr:col>35</xdr:col>
          <xdr:colOff>184150</xdr:colOff>
          <xdr:row>86</xdr:row>
          <xdr:rowOff>12700</xdr:rowOff>
        </xdr:to>
        <xdr:sp macro="" textlink="">
          <xdr:nvSpPr>
            <xdr:cNvPr id="2589" name="Check Box 541" hidden="1">
              <a:extLst>
                <a:ext uri="{63B3BB69-23CF-44E3-9099-C40C66FF867C}">
                  <a14:compatExt spid="_x0000_s2589"/>
                </a:ext>
                <a:ext uri="{FF2B5EF4-FFF2-40B4-BE49-F238E27FC236}">
                  <a16:creationId xmlns:a16="http://schemas.microsoft.com/office/drawing/2014/main" id="{00000000-0008-0000-01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86</xdr:row>
          <xdr:rowOff>0</xdr:rowOff>
        </xdr:from>
        <xdr:to>
          <xdr:col>35</xdr:col>
          <xdr:colOff>184150</xdr:colOff>
          <xdr:row>87</xdr:row>
          <xdr:rowOff>12700</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1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88</xdr:row>
          <xdr:rowOff>0</xdr:rowOff>
        </xdr:from>
        <xdr:to>
          <xdr:col>35</xdr:col>
          <xdr:colOff>184150</xdr:colOff>
          <xdr:row>89</xdr:row>
          <xdr:rowOff>12700</xdr:rowOff>
        </xdr:to>
        <xdr:sp macro="" textlink="">
          <xdr:nvSpPr>
            <xdr:cNvPr id="2591" name="Check Box 543" hidden="1">
              <a:extLst>
                <a:ext uri="{63B3BB69-23CF-44E3-9099-C40C66FF867C}">
                  <a14:compatExt spid="_x0000_s2591"/>
                </a:ext>
                <a:ext uri="{FF2B5EF4-FFF2-40B4-BE49-F238E27FC236}">
                  <a16:creationId xmlns:a16="http://schemas.microsoft.com/office/drawing/2014/main" id="{00000000-0008-0000-01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87</xdr:row>
          <xdr:rowOff>0</xdr:rowOff>
        </xdr:from>
        <xdr:to>
          <xdr:col>35</xdr:col>
          <xdr:colOff>184150</xdr:colOff>
          <xdr:row>88</xdr:row>
          <xdr:rowOff>12700</xdr:rowOff>
        </xdr:to>
        <xdr:sp macro="" textlink="">
          <xdr:nvSpPr>
            <xdr:cNvPr id="2592" name="Check Box 544" hidden="1">
              <a:extLst>
                <a:ext uri="{63B3BB69-23CF-44E3-9099-C40C66FF867C}">
                  <a14:compatExt spid="_x0000_s2592"/>
                </a:ext>
                <a:ext uri="{FF2B5EF4-FFF2-40B4-BE49-F238E27FC236}">
                  <a16:creationId xmlns:a16="http://schemas.microsoft.com/office/drawing/2014/main" id="{00000000-0008-0000-01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89</xdr:row>
          <xdr:rowOff>0</xdr:rowOff>
        </xdr:from>
        <xdr:to>
          <xdr:col>35</xdr:col>
          <xdr:colOff>184150</xdr:colOff>
          <xdr:row>90</xdr:row>
          <xdr:rowOff>12700</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1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90</xdr:row>
          <xdr:rowOff>0</xdr:rowOff>
        </xdr:from>
        <xdr:to>
          <xdr:col>35</xdr:col>
          <xdr:colOff>184150</xdr:colOff>
          <xdr:row>91</xdr:row>
          <xdr:rowOff>12700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1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91</xdr:row>
          <xdr:rowOff>0</xdr:rowOff>
        </xdr:from>
        <xdr:to>
          <xdr:col>35</xdr:col>
          <xdr:colOff>184150</xdr:colOff>
          <xdr:row>92</xdr:row>
          <xdr:rowOff>12700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id="{00000000-0008-0000-01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92</xdr:row>
          <xdr:rowOff>0</xdr:rowOff>
        </xdr:from>
        <xdr:to>
          <xdr:col>35</xdr:col>
          <xdr:colOff>184150</xdr:colOff>
          <xdr:row>93</xdr:row>
          <xdr:rowOff>12700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id="{00000000-0008-0000-01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93</xdr:row>
          <xdr:rowOff>0</xdr:rowOff>
        </xdr:from>
        <xdr:to>
          <xdr:col>35</xdr:col>
          <xdr:colOff>184150</xdr:colOff>
          <xdr:row>94</xdr:row>
          <xdr:rowOff>12700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1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94</xdr:row>
          <xdr:rowOff>0</xdr:rowOff>
        </xdr:from>
        <xdr:to>
          <xdr:col>35</xdr:col>
          <xdr:colOff>184150</xdr:colOff>
          <xdr:row>95</xdr:row>
          <xdr:rowOff>12700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1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115</xdr:row>
      <xdr:rowOff>47625</xdr:rowOff>
    </xdr:from>
    <xdr:to>
      <xdr:col>10</xdr:col>
      <xdr:colOff>102108</xdr:colOff>
      <xdr:row>117</xdr:row>
      <xdr:rowOff>173355</xdr:rowOff>
    </xdr:to>
    <xdr:pic>
      <xdr:nvPicPr>
        <xdr:cNvPr id="98" name="Picture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6984325"/>
          <a:ext cx="2273808" cy="487680"/>
        </a:xfrm>
        <a:prstGeom prst="rect">
          <a:avLst/>
        </a:prstGeom>
      </xdr:spPr>
    </xdr:pic>
    <xdr:clientData/>
  </xdr:twoCellAnchor>
  <xdr:twoCellAnchor editAs="oneCell">
    <xdr:from>
      <xdr:col>0</xdr:col>
      <xdr:colOff>9525</xdr:colOff>
      <xdr:row>149</xdr:row>
      <xdr:rowOff>38099</xdr:rowOff>
    </xdr:from>
    <xdr:to>
      <xdr:col>10</xdr:col>
      <xdr:colOff>92583</xdr:colOff>
      <xdr:row>151</xdr:row>
      <xdr:rowOff>163829</xdr:rowOff>
    </xdr:to>
    <xdr:pic>
      <xdr:nvPicPr>
        <xdr:cNvPr id="99" name="Picture 98">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6385499"/>
          <a:ext cx="2273808" cy="487680"/>
        </a:xfrm>
        <a:prstGeom prst="rect">
          <a:avLst/>
        </a:prstGeom>
      </xdr:spPr>
    </xdr:pic>
    <xdr:clientData/>
  </xdr:twoCellAnchor>
  <xdr:twoCellAnchor>
    <xdr:from>
      <xdr:col>0</xdr:col>
      <xdr:colOff>0</xdr:colOff>
      <xdr:row>187</xdr:row>
      <xdr:rowOff>51955</xdr:rowOff>
    </xdr:from>
    <xdr:to>
      <xdr:col>35</xdr:col>
      <xdr:colOff>415635</xdr:colOff>
      <xdr:row>207</xdr:row>
      <xdr:rowOff>87316</xdr:rowOff>
    </xdr:to>
    <xdr:sp macro="" textlink="">
      <xdr:nvSpPr>
        <xdr:cNvPr id="82" name="TextBox 81">
          <a:extLst>
            <a:ext uri="{FF2B5EF4-FFF2-40B4-BE49-F238E27FC236}">
              <a16:creationId xmlns:a16="http://schemas.microsoft.com/office/drawing/2014/main" id="{00000000-0008-0000-0100-000052000000}"/>
            </a:ext>
          </a:extLst>
        </xdr:cNvPr>
        <xdr:cNvSpPr txBox="1"/>
      </xdr:nvSpPr>
      <xdr:spPr>
        <a:xfrm>
          <a:off x="0" y="39314005"/>
          <a:ext cx="7892760" cy="9522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t>TERMS &amp; CONDITIONS</a:t>
          </a:r>
        </a:p>
        <a:p>
          <a:endParaRPr lang="en-US" sz="1100"/>
        </a:p>
        <a:p>
          <a:r>
            <a:rPr lang="en-US" sz="1100"/>
            <a:t>The DC Sustainable Energy Utility (DCSEU) is a project of the Sustainable Energy Partnership under contract to the Department of Energy &amp; Environment (DOEE). The DCSEU’s Business Energy Rebates program is designed to facilitate the implementation of cost-effective energy efficiency improvements for non-residential (commercial and institutional) customers.  Funds are limited and subject to availability.  Details of this program, including rebate levels, are subject to funding availability and may change without notice.</a:t>
          </a:r>
        </a:p>
        <a:p>
          <a:r>
            <a:rPr lang="en-US" sz="1100"/>
            <a:t>This DCSEU program offers rebates for common commercial and institutional energy efficiency products with documented energy savings including lighting, heating, ventilation, refrigeration, food service, and other measures, which can be found in this application or at http://dcseu.com/for-my-business.  Entities with multiple locations, or divisions of large corporate entities, may not be eligible and should call the DCSEU at 855-MY-DCSEU (855-693-2738) to determine if rebates are available for your company.</a:t>
          </a:r>
        </a:p>
        <a:p>
          <a:endParaRPr lang="en-US"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b="1"/>
            <a:t>PROGRAM EFFECTIVE DATES </a:t>
          </a:r>
          <a:r>
            <a:rPr lang="en-US" sz="1100" b="1" baseline="0"/>
            <a:t> </a:t>
          </a:r>
          <a:r>
            <a:rPr kumimoji="0" lang="en-US" sz="1100" b="0" i="0" u="none" strike="noStrike" kern="0" cap="none" spc="0" normalizeH="0" baseline="0" noProof="0">
              <a:ln>
                <a:noFill/>
              </a:ln>
              <a:solidFill>
                <a:prstClr val="black"/>
              </a:solidFill>
              <a:effectLst/>
              <a:uLnTx/>
              <a:uFillTx/>
              <a:latin typeface="+mn-lt"/>
              <a:ea typeface="+mn-ea"/>
              <a:cs typeface="+mn-cs"/>
            </a:rPr>
            <a:t>(10/1/2019-9/30/2020) </a:t>
          </a:r>
        </a:p>
        <a:p>
          <a:pPr marL="0" marR="0" lvl="0" indent="0" defTabSz="914400" eaLnBrk="1" fontAlgn="auto" latinLnBrk="0" hangingPunct="1">
            <a:lnSpc>
              <a:spcPct val="100000"/>
            </a:lnSpc>
            <a:spcBef>
              <a:spcPts val="0"/>
            </a:spcBef>
            <a:spcAft>
              <a:spcPts val="0"/>
            </a:spcAft>
            <a:buClrTx/>
            <a:buSzTx/>
            <a:buFontTx/>
            <a:buNone/>
            <a:tabLst/>
            <a:defRPr/>
          </a:pPr>
          <a:r>
            <a:rPr lang="en-US" sz="1100" b="0"/>
            <a:t>DCSEU Business Energy Rebates will be accepted until allotted funds are depleted. The 2020 DCSEU program dates and application submittal requirements are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 purchase of materials and the installation, must take place during the 90 day reservation period.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Customers who purchase materials prior to receiving a pre-approval letter are not guranteed to receive a rebate.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o Materials purchased 6 months prior to receiving a pre-approval letter are not eligible for this program.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Once the 90 day reservation is expired, the project will be terminated and funds will no longer be reserved for the previously approved      measures.</a:t>
          </a:r>
        </a:p>
        <a:p>
          <a:endParaRPr lang="en-US" sz="1100" b="1"/>
        </a:p>
        <a:p>
          <a:r>
            <a:rPr lang="en-US" sz="1100" b="1"/>
            <a:t>PROJECT REQUIREMENTS</a:t>
          </a:r>
          <a:endParaRPr lang="en-US" sz="1100" b="0"/>
        </a:p>
        <a:p>
          <a:r>
            <a:rPr lang="en-US" sz="1100" b="0"/>
            <a:t>• Projects must involve a facility improvement that results in a permanent reduction in electrical and or/natural gas energy usage.</a:t>
          </a:r>
        </a:p>
        <a:p>
          <a:r>
            <a:rPr lang="en-US" sz="1100" b="0"/>
            <a:t>• Projects must meet the requirements detailed in DCSEU’s technical specifications, found at http://dcseu.com/for-my-business/efficient-equipment.</a:t>
          </a:r>
        </a:p>
        <a:p>
          <a:r>
            <a:rPr lang="en-US" sz="1100" b="0"/>
            <a:t>• Projects that are NOT eligible for rebates include, but are not limited to, the following:</a:t>
          </a:r>
        </a:p>
        <a:p>
          <a:r>
            <a:rPr lang="en-US" sz="1100" b="0"/>
            <a:t>   o Fuel switching (e.g. electric to gas or gas to electric);</a:t>
          </a:r>
        </a:p>
        <a:p>
          <a:r>
            <a:rPr lang="en-US" sz="1100" b="0"/>
            <a:t>   o Changes in operational and/or maintenance practices or simple control modifications not involving capital expenditure;</a:t>
          </a:r>
        </a:p>
        <a:p>
          <a:r>
            <a:rPr lang="en-US" sz="1100" b="0"/>
            <a:t>   o On-site electricity generation;</a:t>
          </a:r>
        </a:p>
        <a:p>
          <a:r>
            <a:rPr lang="en-US" sz="1100" b="0"/>
            <a:t>   o Projects focused primarily on power-factor improvement;</a:t>
          </a:r>
        </a:p>
        <a:p>
          <a:r>
            <a:rPr lang="en-US" sz="1100" b="0"/>
            <a:t>   o Projects that involve peak-shifting (time of day savings and not kWh savings);</a:t>
          </a:r>
        </a:p>
        <a:p>
          <a:r>
            <a:rPr lang="en-US" sz="1100" b="0"/>
            <a:t>   o Renewable-energy projects.</a:t>
          </a:r>
        </a:p>
        <a:p>
          <a:r>
            <a:rPr lang="en-US" sz="1100" b="0"/>
            <a:t>• Any product installed at a facility must be sustainable and provide 100% of the energy benefits as stated in the application for a period of at least five (5) years or for the life of the product, whichever is less. If the customer ceases to be a delivery-service customer of Pepco Holdings, Inc. and/or Washington Gas Light Co., or removes the products or systems at any time during the five-year period or the life of the product, the customer will be required to return a prorated amount of rebate funds to the DCSEU. Exceptions may apply for customers upgrading to more efficient products at their own expense.</a:t>
          </a:r>
        </a:p>
        <a:p>
          <a:r>
            <a:rPr lang="en-US" sz="1100" b="0"/>
            <a:t>• All products must be new; used or refurbished equipment is NOT eligible for rebates.</a:t>
          </a:r>
        </a:p>
        <a:p>
          <a:r>
            <a:rPr lang="en-US" sz="1100" b="0"/>
            <a:t>• Installations must be completed in accordance with all laws, codes and other requirements applicable under federal, state and local authority.</a:t>
          </a:r>
        </a:p>
        <a:p>
          <a:r>
            <a:rPr lang="en-US" sz="1100" b="0"/>
            <a:t>• Projects must be installed on the municipal utility account listed on the submitted utility bill. </a:t>
          </a:r>
        </a:p>
        <a:p>
          <a:endParaRPr lang="en-US" sz="1100" b="1"/>
        </a:p>
        <a:p>
          <a:r>
            <a:rPr lang="en-US" sz="1100" b="1"/>
            <a:t>PROJECT PRE-APPROVAL AND POST-INSTALLATION DOCUMENTATION</a:t>
          </a:r>
          <a:endParaRPr lang="en-US" sz="1100" b="0"/>
        </a:p>
        <a:p>
          <a:r>
            <a:rPr lang="en-US" sz="1100" b="0"/>
            <a:t>All projects must be submitted to DCSEU for pre-approval.  Incomplete applications may not be processed.</a:t>
          </a:r>
        </a:p>
        <a:p>
          <a:r>
            <a:rPr lang="en-US" sz="1100" b="0"/>
            <a:t>Total incentives are limited per site, per fiscal year.  DCSEU may deny any application that may result in the DCSEU exceeding its program budget.</a:t>
          </a:r>
        </a:p>
        <a:p>
          <a:r>
            <a:rPr lang="en-US" sz="1100" b="0"/>
            <a:t>Rebates can be reserved for 90 calendar days, during which the rebate level is guaranteed —even if the rebate amount changes mid-year or end-of-year.  After 90 days, rebate reservations are subject to termination.</a:t>
          </a:r>
        </a:p>
        <a:p>
          <a:r>
            <a:rPr lang="en-US" sz="1100" b="1"/>
            <a:t>Itemized invoices for qualified products, W-9 for payee and DCSEU issue pre-approval letter need to be submitted within 60 days of project completion and no later than September</a:t>
          </a:r>
          <a:r>
            <a:rPr lang="en-US" sz="1100" b="1" baseline="0"/>
            <a:t> 30th, 2020</a:t>
          </a:r>
          <a:r>
            <a:rPr lang="en-US" sz="1100" b="1"/>
            <a:t>.  </a:t>
          </a:r>
          <a:r>
            <a:rPr lang="en-US" sz="1100" b="0"/>
            <a:t>The location and business name on the invoice must be consistent with the application information.  The DCSEU reserves the right to require additional supporting documentation as deemed necessary by the DCSEU to confirm eligibility and verify savings.  Applicants are encouraged to call DCSEU Customer Support Specialists at 855-MY-DCSEU (855-693-2738) if they have any questions about documentation requirements.</a:t>
          </a:r>
        </a:p>
        <a:p>
          <a:endParaRPr lang="en-US" sz="1100" b="1"/>
        </a:p>
      </xdr:txBody>
    </xdr:sp>
    <xdr:clientData/>
  </xdr:twoCellAnchor>
  <xdr:twoCellAnchor>
    <xdr:from>
      <xdr:col>0</xdr:col>
      <xdr:colOff>0</xdr:colOff>
      <xdr:row>208</xdr:row>
      <xdr:rowOff>77932</xdr:rowOff>
    </xdr:from>
    <xdr:to>
      <xdr:col>35</xdr:col>
      <xdr:colOff>458931</xdr:colOff>
      <xdr:row>249</xdr:row>
      <xdr:rowOff>129021</xdr:rowOff>
    </xdr:to>
    <xdr:sp macro="" textlink="">
      <xdr:nvSpPr>
        <xdr:cNvPr id="83" name="TextBox 82">
          <a:extLst>
            <a:ext uri="{FF2B5EF4-FFF2-40B4-BE49-F238E27FC236}">
              <a16:creationId xmlns:a16="http://schemas.microsoft.com/office/drawing/2014/main" id="{00000000-0008-0000-0100-000053000000}"/>
            </a:ext>
          </a:extLst>
        </xdr:cNvPr>
        <xdr:cNvSpPr txBox="1"/>
      </xdr:nvSpPr>
      <xdr:spPr>
        <a:xfrm>
          <a:off x="0" y="48826882"/>
          <a:ext cx="7936056" cy="7956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INSPECTIONS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All parties agree to allow the DCSEU reasonable access to the installed efficiency improvements, related equipment, and to all documents pertaining to the acquisition and installation of the efficiency improvements for a period of five years after receipt of rebate payment by the DCSEU. No payment will be made until the efficiency improvements have been installed, inspected, and verified by a DCSEU representative, or the DCSEU determines that an inspection is not necessary. When an inspection is deemed necessary, a customer signature will be required. The DCSEU reserves the right to reduce or eliminate incentives associated with the project if the proposed improvements have not been installed as specified, are not in use, or do not operate properly.</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REBATE PAYMENTS</a:t>
          </a:r>
          <a:endParaRPr lang="en-US">
            <a:effectLst/>
          </a:endParaRPr>
        </a:p>
        <a:p>
          <a:r>
            <a:rPr lang="en-US" sz="1100" b="0">
              <a:solidFill>
                <a:schemeClr val="dk1"/>
              </a:solidFill>
              <a:effectLst/>
              <a:latin typeface="+mn-lt"/>
              <a:ea typeface="+mn-ea"/>
              <a:cs typeface="+mn-cs"/>
            </a:rPr>
            <a:t>The calculated rebate as approved by DCSEU will not exceed 100% of the qualified product purchase price. To confirm the maximum rebate for any incentivized product, please refer to the most recent Business Energy Rebate Application. Customer is responsible for all costs associated with sales tax, installation, and disposal/recycling. </a:t>
          </a:r>
          <a:endParaRPr lang="en-US">
            <a:effectLst/>
          </a:endParaRPr>
        </a:p>
        <a:p>
          <a:r>
            <a:rPr lang="en-US" sz="1100" b="0">
              <a:solidFill>
                <a:schemeClr val="dk1"/>
              </a:solidFill>
              <a:effectLst/>
              <a:latin typeface="+mn-lt"/>
              <a:ea typeface="+mn-ea"/>
              <a:cs typeface="+mn-cs"/>
            </a:rPr>
            <a:t>Products must be purchased, installed, and inspected before payment will be issued.  Allow 60 days for delivery of rebate from the date of a completed site inspection by the DCSEU.  Submitting an application with incomplete or missing information will delay check processing and delivery.  Providing false information or altered documents will lead to cancellation of this and future rebate applications, as well as the requirement to return any and all rebates issued.</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COSTS AND TAXES</a:t>
          </a:r>
          <a:endParaRPr lang="en-US">
            <a:effectLst/>
          </a:endParaRPr>
        </a:p>
        <a:p>
          <a:r>
            <a:rPr lang="en-US" sz="1100" b="0">
              <a:solidFill>
                <a:schemeClr val="dk1"/>
              </a:solidFill>
              <a:effectLst/>
              <a:latin typeface="+mn-lt"/>
              <a:ea typeface="+mn-ea"/>
              <a:cs typeface="+mn-cs"/>
            </a:rPr>
            <a:t>The Customer understands that the value of the installation costs covered by the DCSEU rebate may be considered by the Internal Revenue Service and other governmental authorities to be taxable income. The Customer therefore agrees to be responsible for paying any taxes or other governmental assessments that result from this agreement.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DISCLAIMER</a:t>
          </a:r>
          <a:endParaRPr lang="en-US">
            <a:effectLst/>
          </a:endParaRPr>
        </a:p>
        <a:p>
          <a:r>
            <a:rPr lang="en-US" sz="1100" b="0">
              <a:solidFill>
                <a:schemeClr val="dk1"/>
              </a:solidFill>
              <a:effectLst/>
              <a:latin typeface="+mn-lt"/>
              <a:ea typeface="+mn-ea"/>
              <a:cs typeface="+mn-cs"/>
            </a:rPr>
            <a:t>The DCSEU does not warrant the performance of equipment installed as part of any efficiency improvements.  The DCSEU disclaims all warranties, whether expressed or implied, including any implied warranty of merchantability or of fitness for a particular purpose, that the design, engineering or construction of the facility, the equipment for any efficiency improvements, or the installation thereof, complies with any specifications, laws, ordinances, regulations, codes, or industry standards. The DCSEU is not responsible for the proper disposal/recycling of any waste generated as a result of the project. No particular manufacturers, products, or system designs are endorsed through this program.</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CAPACITY CREDITS / ENVIRONMENTAL CREDITS</a:t>
          </a:r>
          <a:endParaRPr lang="en-US">
            <a:effectLst/>
          </a:endParaRPr>
        </a:p>
        <a:p>
          <a:r>
            <a:rPr lang="en-US" sz="1100" b="0">
              <a:solidFill>
                <a:schemeClr val="dk1"/>
              </a:solidFill>
              <a:effectLst/>
              <a:latin typeface="+mn-lt"/>
              <a:ea typeface="+mn-ea"/>
              <a:cs typeface="+mn-cs"/>
            </a:rPr>
            <a:t>In accepting these terms and conditions, the Customer agrees that the DCSEU holds the sole rights to any electric system capacity credits and / or environmental credits associated with the energy efficiency measures for which incentives have been received. These credits will be used for the benefit of District of Columbia ratepayers.</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7</xdr:row>
      <xdr:rowOff>19050</xdr:rowOff>
    </xdr:from>
    <xdr:to>
      <xdr:col>0</xdr:col>
      <xdr:colOff>1066800</xdr:colOff>
      <xdr:row>27</xdr:row>
      <xdr:rowOff>0</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spect="1"/>
        </xdr:cNvSpPr>
      </xdr:nvSpPr>
      <xdr:spPr>
        <a:xfrm>
          <a:off x="142875" y="1323975"/>
          <a:ext cx="923925" cy="5133975"/>
        </a:xfrm>
        <a:prstGeom prst="rect">
          <a:avLst/>
        </a:prstGeom>
        <a:no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marL="0" marR="0">
            <a:lnSpc>
              <a:spcPct val="120000"/>
            </a:lnSpc>
            <a:spcBef>
              <a:spcPts val="0"/>
            </a:spcBef>
            <a:spcAft>
              <a:spcPts val="450"/>
            </a:spcAft>
          </a:pP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80 M Street SE,  Suite 310,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Washington, DC 20003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W</a:t>
          </a:r>
          <a:r>
            <a:rPr lang="en-US" sz="800">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www.dcseu.com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P</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202-479-2222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Toll-free </a:t>
          </a:r>
          <a:b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855-MY-DCSEU/ 855-693-2738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F</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202-450-1552</a:t>
          </a:r>
          <a:endParaRPr lang="en-US" sz="1200">
            <a:solidFill>
              <a:srgbClr val="000000"/>
            </a:solidFill>
            <a:effectLst/>
            <a:latin typeface="MinionPro-Regular"/>
            <a:ea typeface="MS Mincho" panose="02020609040205080304" pitchFamily="49" charset="-128"/>
            <a:cs typeface="MinionPro-Regular"/>
          </a:endParaRPr>
        </a:p>
        <a:p>
          <a:pPr marL="0" marR="0">
            <a:lnSpc>
              <a:spcPct val="116000"/>
            </a:lnSpc>
            <a:spcBef>
              <a:spcPts val="0"/>
            </a:spcBef>
            <a:spcAft>
              <a:spcPts val="1350"/>
            </a:spcAft>
          </a:pPr>
          <a:r>
            <a:rPr lang="en-US" sz="1000">
              <a:solidFill>
                <a:srgbClr val="272727"/>
              </a:solidFill>
              <a:effectLst/>
              <a:latin typeface="Museo Sans 100" panose="02000000000000000000" pitchFamily="50" charset="0"/>
              <a:ea typeface="MS Mincho" panose="02020609040205080304" pitchFamily="49" charset="-128"/>
              <a:cs typeface="Times New Roman" panose="02020603050405020304" pitchFamily="18" charset="0"/>
            </a:rPr>
            <a:t> </a:t>
          </a:r>
        </a:p>
      </xdr:txBody>
    </xdr:sp>
    <xdr:clientData/>
  </xdr:twoCellAnchor>
  <xdr:twoCellAnchor editAs="oneCell">
    <xdr:from>
      <xdr:col>0</xdr:col>
      <xdr:colOff>0</xdr:colOff>
      <xdr:row>0</xdr:row>
      <xdr:rowOff>42334</xdr:rowOff>
    </xdr:from>
    <xdr:to>
      <xdr:col>3</xdr:col>
      <xdr:colOff>248093</xdr:colOff>
      <xdr:row>4</xdr:row>
      <xdr:rowOff>175376</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334"/>
          <a:ext cx="4017612" cy="847417"/>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twoCellAnchor editAs="oneCell">
    <xdr:from>
      <xdr:col>0</xdr:col>
      <xdr:colOff>52917</xdr:colOff>
      <xdr:row>31</xdr:row>
      <xdr:rowOff>31750</xdr:rowOff>
    </xdr:from>
    <xdr:to>
      <xdr:col>1</xdr:col>
      <xdr:colOff>1046142</xdr:colOff>
      <xdr:row>33</xdr:row>
      <xdr:rowOff>117263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917" y="7440083"/>
          <a:ext cx="2083308" cy="4876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7:F74" totalsRowShown="0" headerRowDxfId="18" dataDxfId="17">
  <tableColumns count="6">
    <tableColumn id="8" xr3:uid="{00000000-0010-0000-0000-000008000000}" name="Code" dataDxfId="16">
      <calculatedColumnFormula>IFERROR(INDIRECT("'Pre-approval Application'!A"&amp;SMALL('Pre-approval Application'!$AL:$AL,ROW()-37)),"")</calculatedColumnFormula>
    </tableColumn>
    <tableColumn id="1" xr3:uid="{00000000-0010-0000-0000-000001000000}" name="Manufacturer" dataDxfId="15">
      <calculatedColumnFormula>IFERROR(INDIRECT("'Pre-approval Application'!D"&amp;SMALL('Pre-approval Application'!$AL:$AL,ROW()-37)),"")</calculatedColumnFormula>
    </tableColumn>
    <tableColumn id="7" xr3:uid="{00000000-0010-0000-0000-000007000000}" name="Model Number" dataDxfId="14">
      <calculatedColumnFormula>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calculatedColumnFormula>
    </tableColumn>
    <tableColumn id="2" xr3:uid="{00000000-0010-0000-0000-000002000000}" name="Location of Installation" dataDxfId="13">
      <calculatedColumnFormula>IF(LEFT(Table2[[#This Row],[Code]],2)="FS",IFERROR(INDIRECT("'Pre-approval Application'!AA"&amp;SMALL('Pre-approval Application'!$AL:$AL,ROW()-37)),""),IFERROR(INDIRECT("'Pre-approval Application'!Y"&amp;SMALL('Pre-approval Application'!$AL:$AL,ROW()-37)),""))</calculatedColumnFormula>
    </tableColumn>
    <tableColumn id="3" xr3:uid="{00000000-0010-0000-0000-000003000000}" name="QTY" dataDxfId="12">
      <calculatedColumnFormula>IFERROR(INDIRECT("'Pre-approval Application'!AG"&amp;SMALL('Pre-approval Application'!$AL:$AL,ROW()-37)),"")</calculatedColumnFormula>
    </tableColumn>
    <tableColumn id="4" xr3:uid="{00000000-0010-0000-0000-000004000000}" name="Rebate" dataDxfId="11">
      <calculatedColumnFormula>IFERROR(INDIRECT("'Pre-approval Application'!AI"&amp;SMALL('Pre-approval Application'!$AL:$AL,ROW()-37)),"")</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6:G29" totalsRowShown="0" headerRowDxfId="8" dataDxfId="7">
  <tableColumns count="7">
    <tableColumn id="1" xr3:uid="{00000000-0010-0000-0100-000001000000}" name="Code" dataDxfId="6">
      <calculatedColumnFormula>IFERROR(INDIRECT("'Pre-approval Application'!$A"&amp;SMALL('Pre-approval Application'!$AL:AL,ROW()-6)),"")</calculatedColumnFormula>
    </tableColumn>
    <tableColumn id="7" xr3:uid="{00000000-0010-0000-0100-000007000000}" name="Measure Type" dataDxfId="5">
      <calculatedColumnFormula>IFERROR(INDEX('background information'!$B$5:$B$43,MATCH(INDIRECT("'Pre-approval Application'!A"&amp;SMALL('Pre-approval Application'!$AL:$AL,ROW()-6)),'background information'!$A$5:$A$43,0),1),"")</calculatedColumnFormula>
    </tableColumn>
    <tableColumn id="2" xr3:uid="{00000000-0010-0000-0100-000002000000}" name="Measure Description" dataDxfId="4">
      <calculatedColumnFormula>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calculatedColumnFormula>
    </tableColumn>
    <tableColumn id="11" xr3:uid="{00000000-0010-0000-0100-00000B000000}" name="Location" dataDxfId="3">
      <calculatedColumnFormula>IF(LEFT(Table14[[#This Row],[Code]],2)="FS",IFERROR(INDIRECT("'Pre-approval Application'!AA"&amp;SMALL('Pre-approval Application'!$AL:$AL,ROW()-6)),""),IFERROR(INDIRECT("'Pre-approval Application'!Y"&amp;SMALL('Pre-approval Application'!$AL:$AL,ROW()-6)),""))</calculatedColumnFormula>
    </tableColumn>
    <tableColumn id="9" xr3:uid="{00000000-0010-0000-0100-000009000000}" name="Qty" dataDxfId="2">
      <calculatedColumnFormula>IFERROR(INDIRECT("'Pre-approval Application'!AG"&amp;SMALL('Pre-approval Application'!$AL:$AL,ROW()-6)),"")</calculatedColumnFormula>
    </tableColumn>
    <tableColumn id="3" xr3:uid="{00000000-0010-0000-0100-000003000000}" name="Pass" dataDxfId="1"/>
    <tableColumn id="4" xr3:uid="{00000000-0010-0000-0100-000004000000}" name="Fail"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7" Type="http://schemas.openxmlformats.org/officeDocument/2006/relationships/printerSettings" Target="../printerSettings/printerSettings2.bin"/><Relationship Id="rId2" Type="http://schemas.openxmlformats.org/officeDocument/2006/relationships/hyperlink" Target="https://www.energystar.gov/productfinder/product/certified-light-fixtures/results"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5" Type="http://schemas.openxmlformats.org/officeDocument/2006/relationships/hyperlink" Target="https://www.irs.gov/pub/irs-pdf/fw9.pdf" TargetMode="External"/><Relationship Id="rId61" Type="http://schemas.openxmlformats.org/officeDocument/2006/relationships/comments" Target="../comments1.xml"/><Relationship Id="rId19" Type="http://schemas.openxmlformats.org/officeDocument/2006/relationships/ctrlProp" Target="../ctrlProps/ctrlProp10.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8" Type="http://schemas.openxmlformats.org/officeDocument/2006/relationships/drawing" Target="../drawings/drawing2.xml"/><Relationship Id="rId51" Type="http://schemas.openxmlformats.org/officeDocument/2006/relationships/ctrlProp" Target="../ctrlProps/ctrlProp42.xml"/><Relationship Id="rId3" Type="http://schemas.openxmlformats.org/officeDocument/2006/relationships/hyperlink" Target="https://www.designlights.org/QPL"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1" Type="http://schemas.openxmlformats.org/officeDocument/2006/relationships/hyperlink" Target="https://www.energystar.gov/productfinder/product/certified-light-bulbs/results" TargetMode="External"/><Relationship Id="rId6" Type="http://schemas.openxmlformats.org/officeDocument/2006/relationships/hyperlink" Target="http://www.dcseu.com/for-my-business/instant-rebates/lighting"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4" Type="http://schemas.openxmlformats.org/officeDocument/2006/relationships/hyperlink" Target="https://www.designlights.org/QPL"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P1:AE16"/>
  <sheetViews>
    <sheetView showGridLines="0" view="pageLayout" topLeftCell="A7" zoomScaleNormal="100" zoomScaleSheetLayoutView="100" workbookViewId="0">
      <selection activeCell="A16" sqref="A16"/>
    </sheetView>
  </sheetViews>
  <sheetFormatPr defaultRowHeight="14.5" x14ac:dyDescent="0.35"/>
  <cols>
    <col min="1" max="1" width="3.7265625" customWidth="1"/>
  </cols>
  <sheetData>
    <row r="1" spans="16:31" ht="12" customHeight="1" x14ac:dyDescent="0.35"/>
    <row r="6" spans="16:31" x14ac:dyDescent="0.35">
      <c r="P6" s="225"/>
      <c r="Q6" s="225"/>
      <c r="R6" s="225"/>
      <c r="S6" s="225"/>
      <c r="T6" s="225"/>
      <c r="U6" s="225"/>
      <c r="V6" s="225"/>
      <c r="W6" s="225"/>
      <c r="X6" s="225"/>
      <c r="Y6" s="225"/>
      <c r="Z6" s="225"/>
      <c r="AA6" s="225"/>
      <c r="AB6" s="225"/>
      <c r="AC6" s="225"/>
      <c r="AD6" s="225"/>
      <c r="AE6" s="225"/>
    </row>
    <row r="7" spans="16:31" x14ac:dyDescent="0.35">
      <c r="P7" s="225"/>
      <c r="Q7" s="225"/>
      <c r="R7" s="225"/>
      <c r="S7" s="225"/>
      <c r="T7" s="225"/>
      <c r="U7" s="225"/>
      <c r="V7" s="225"/>
      <c r="W7" s="225"/>
      <c r="X7" s="225"/>
      <c r="Y7" s="225"/>
      <c r="Z7" s="225"/>
      <c r="AA7" s="225"/>
      <c r="AB7" s="225"/>
      <c r="AC7" s="225"/>
      <c r="AD7" s="225"/>
      <c r="AE7" s="225"/>
    </row>
    <row r="8" spans="16:31" x14ac:dyDescent="0.35">
      <c r="P8" s="225"/>
      <c r="Q8" s="225"/>
      <c r="R8" s="225"/>
      <c r="S8" s="225"/>
      <c r="T8" s="225"/>
      <c r="U8" s="225"/>
      <c r="V8" s="225"/>
      <c r="W8" s="225"/>
      <c r="X8" s="225"/>
      <c r="Y8" s="225"/>
      <c r="Z8" s="225"/>
      <c r="AA8" s="225"/>
      <c r="AB8" s="225"/>
      <c r="AC8" s="225"/>
      <c r="AD8" s="225"/>
      <c r="AE8" s="225"/>
    </row>
    <row r="9" spans="16:31" x14ac:dyDescent="0.35">
      <c r="P9" s="225"/>
      <c r="Q9" s="225"/>
      <c r="R9" s="225"/>
      <c r="S9" s="225"/>
      <c r="T9" s="225"/>
      <c r="U9" s="225"/>
      <c r="V9" s="225"/>
      <c r="W9" s="225"/>
      <c r="X9" s="225"/>
      <c r="Y9" s="225"/>
      <c r="Z9" s="225"/>
      <c r="AA9" s="225"/>
      <c r="AB9" s="225"/>
      <c r="AC9" s="225"/>
      <c r="AD9" s="225"/>
      <c r="AE9" s="225"/>
    </row>
    <row r="10" spans="16:31" x14ac:dyDescent="0.35">
      <c r="P10" s="225"/>
      <c r="Q10" s="225"/>
      <c r="R10" s="225"/>
      <c r="S10" s="225"/>
      <c r="T10" s="225"/>
      <c r="U10" s="225"/>
      <c r="V10" s="225"/>
      <c r="W10" s="225"/>
      <c r="X10" s="225"/>
      <c r="Y10" s="225"/>
      <c r="Z10" s="225"/>
      <c r="AA10" s="225"/>
      <c r="AB10" s="225"/>
      <c r="AC10" s="225"/>
      <c r="AD10" s="225"/>
      <c r="AE10" s="225"/>
    </row>
    <row r="11" spans="16:31" x14ac:dyDescent="0.35">
      <c r="P11" s="225"/>
      <c r="Q11" s="225"/>
      <c r="R11" s="225"/>
      <c r="S11" s="225"/>
      <c r="T11" s="225"/>
      <c r="U11" s="225"/>
      <c r="V11" s="225"/>
      <c r="W11" s="225"/>
      <c r="X11" s="225"/>
      <c r="Y11" s="225"/>
      <c r="Z11" s="225"/>
      <c r="AA11" s="225"/>
      <c r="AB11" s="225"/>
      <c r="AC11" s="225"/>
      <c r="AD11" s="225"/>
      <c r="AE11" s="225"/>
    </row>
    <row r="12" spans="16:31" x14ac:dyDescent="0.35">
      <c r="P12" s="354"/>
      <c r="Q12" s="354"/>
      <c r="R12" s="354"/>
      <c r="S12" s="354"/>
      <c r="T12" s="354"/>
      <c r="U12" s="354"/>
      <c r="V12" s="354"/>
      <c r="W12" s="354"/>
      <c r="X12" s="354"/>
      <c r="Y12" s="354"/>
      <c r="Z12" s="354"/>
      <c r="AA12" s="354"/>
      <c r="AB12" s="354"/>
      <c r="AC12" s="354"/>
      <c r="AD12" s="354"/>
      <c r="AE12" s="354"/>
    </row>
    <row r="13" spans="16:31" x14ac:dyDescent="0.35">
      <c r="P13" s="354"/>
      <c r="Q13" s="354"/>
      <c r="R13" s="354"/>
      <c r="S13" s="354"/>
      <c r="T13" s="354"/>
      <c r="U13" s="354"/>
      <c r="V13" s="354"/>
      <c r="W13" s="354"/>
      <c r="X13" s="354"/>
      <c r="Y13" s="354"/>
      <c r="Z13" s="354"/>
      <c r="AA13" s="354"/>
      <c r="AB13" s="354"/>
      <c r="AC13" s="354"/>
      <c r="AD13" s="354"/>
      <c r="AE13" s="354"/>
    </row>
    <row r="14" spans="16:31" x14ac:dyDescent="0.35">
      <c r="P14" s="49"/>
    </row>
    <row r="15" spans="16:31" x14ac:dyDescent="0.35">
      <c r="P15" s="225"/>
    </row>
    <row r="16" spans="16:31" x14ac:dyDescent="0.35">
      <c r="P16" s="225"/>
    </row>
  </sheetData>
  <sheetProtection algorithmName="SHA-512" hashValue="7GVNTy8oExX2NYacjn8HP0Ad5Bfj7NdSMy4p72aJo4BU9le7Cbj6hGbhsybIcOArRufMPH5MGmv2yBB9cE7vcA==" saltValue="wImNlpSOZl/GRwLrUY0Jdw==" spinCount="100000" sheet="1" objects="1" scenarios="1" selectLockedCells="1" selectUnlockedCells="1"/>
  <mergeCells count="1">
    <mergeCell ref="P12:A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BC620"/>
  <sheetViews>
    <sheetView showGridLines="0" tabSelected="1" showRuler="0" showWhiteSpace="0" view="pageLayout" zoomScale="90" zoomScaleNormal="100" zoomScaleSheetLayoutView="100" zoomScalePageLayoutView="90" workbookViewId="0">
      <selection activeCell="A18" sqref="A18:R18"/>
    </sheetView>
  </sheetViews>
  <sheetFormatPr defaultColWidth="2" defaultRowHeight="14" zeroHeight="1" x14ac:dyDescent="0.3"/>
  <cols>
    <col min="1" max="19" width="3" style="47" customWidth="1"/>
    <col min="20" max="20" width="3.26953125" style="48" customWidth="1"/>
    <col min="21" max="22" width="3" style="47" customWidth="1"/>
    <col min="23" max="23" width="3.54296875" style="47" customWidth="1"/>
    <col min="24" max="24" width="3.7265625" style="47" customWidth="1"/>
    <col min="25" max="29" width="2.54296875" style="47" customWidth="1"/>
    <col min="30" max="30" width="2.7265625" style="47" customWidth="1"/>
    <col min="31" max="31" width="2.54296875" style="47" customWidth="1"/>
    <col min="32" max="32" width="3" style="47" customWidth="1"/>
    <col min="33" max="33" width="2.7265625" style="47" customWidth="1"/>
    <col min="34" max="34" width="3.54296875" style="47" customWidth="1"/>
    <col min="35" max="35" width="9.81640625" style="47" customWidth="1"/>
    <col min="36" max="36" width="7" style="47" customWidth="1"/>
    <col min="37" max="40" width="8.7265625" style="68" hidden="1" customWidth="1"/>
    <col min="41" max="42" width="8.7265625" style="47" hidden="1" customWidth="1"/>
    <col min="43" max="44" width="7" style="92" hidden="1" customWidth="1"/>
    <col min="45" max="46" width="7" style="47" hidden="1" customWidth="1"/>
    <col min="47" max="47" width="7" style="177" hidden="1" customWidth="1"/>
    <col min="48" max="53" width="4.453125" style="47" hidden="1" customWidth="1"/>
    <col min="54" max="55" width="2" style="47" hidden="1" customWidth="1"/>
    <col min="56" max="110" width="2" style="47" customWidth="1"/>
    <col min="111" max="16384" width="2" style="47"/>
  </cols>
  <sheetData>
    <row r="1" spans="1:47" s="1" customFormat="1" ht="13.5" customHeight="1" x14ac:dyDescent="0.45">
      <c r="A1" s="3"/>
      <c r="B1" s="3"/>
      <c r="C1" s="3"/>
      <c r="D1" s="3"/>
      <c r="E1" s="3"/>
      <c r="F1" s="3"/>
      <c r="G1" s="3"/>
      <c r="H1" s="3"/>
      <c r="I1" s="3"/>
      <c r="J1" s="3"/>
      <c r="K1" s="3"/>
      <c r="L1" s="3"/>
      <c r="M1" s="3"/>
      <c r="N1" s="3"/>
      <c r="O1" s="3"/>
      <c r="P1" s="3"/>
      <c r="Q1" s="3"/>
      <c r="R1" s="3"/>
      <c r="T1" s="186"/>
      <c r="V1" s="69"/>
      <c r="W1" s="69"/>
      <c r="X1" s="69"/>
      <c r="Y1" s="69"/>
      <c r="Z1" s="69"/>
      <c r="AA1" s="69"/>
      <c r="AB1" s="69"/>
      <c r="AC1" s="69"/>
      <c r="AD1" s="69"/>
      <c r="AE1" s="69"/>
      <c r="AF1" s="69"/>
      <c r="AG1" s="69"/>
      <c r="AH1" s="69"/>
      <c r="AI1" s="69"/>
      <c r="AJ1" s="69"/>
      <c r="AK1" s="22"/>
      <c r="AL1" s="22"/>
      <c r="AM1" s="3"/>
      <c r="AN1" s="3"/>
      <c r="AU1" s="156"/>
    </row>
    <row r="2" spans="1:47" s="186" customFormat="1" ht="13.5" customHeight="1" x14ac:dyDescent="0.45">
      <c r="A2" s="187"/>
      <c r="B2" s="187"/>
      <c r="C2" s="187"/>
      <c r="D2" s="187"/>
      <c r="E2" s="187"/>
      <c r="F2" s="187"/>
      <c r="G2" s="187"/>
      <c r="H2" s="187"/>
      <c r="I2" s="187"/>
      <c r="J2" s="187"/>
      <c r="K2" s="187"/>
      <c r="L2" s="187"/>
      <c r="M2" s="187"/>
      <c r="N2" s="187"/>
      <c r="O2" s="187"/>
      <c r="P2" s="187"/>
      <c r="Q2" s="187"/>
      <c r="R2" s="187"/>
      <c r="U2" s="69"/>
      <c r="V2" s="69"/>
      <c r="W2" s="69"/>
      <c r="X2" s="69"/>
      <c r="Y2" s="69"/>
      <c r="Z2" s="69"/>
      <c r="AA2" s="69"/>
      <c r="AB2" s="69"/>
      <c r="AC2" s="69"/>
      <c r="AD2" s="69"/>
      <c r="AE2" s="69"/>
      <c r="AF2" s="69"/>
      <c r="AG2" s="69"/>
      <c r="AH2" s="69"/>
      <c r="AI2" s="69"/>
      <c r="AJ2" s="69"/>
      <c r="AK2" s="22"/>
      <c r="AL2" s="22"/>
      <c r="AM2" s="187"/>
      <c r="AN2" s="187"/>
    </row>
    <row r="3" spans="1:47" s="1" customFormat="1" ht="13.5" customHeight="1" x14ac:dyDescent="0.45">
      <c r="A3" s="3"/>
      <c r="B3" s="3"/>
      <c r="C3" s="3"/>
      <c r="D3" s="3"/>
      <c r="E3" s="3"/>
      <c r="F3" s="3"/>
      <c r="G3" s="3"/>
      <c r="H3" s="3"/>
      <c r="I3" s="3"/>
      <c r="J3" s="3"/>
      <c r="K3" s="3"/>
      <c r="L3" s="3"/>
      <c r="M3" s="3"/>
      <c r="N3" s="3"/>
      <c r="O3" s="3"/>
      <c r="P3" s="3"/>
      <c r="Q3" s="3"/>
      <c r="R3" s="3"/>
      <c r="T3" s="186"/>
      <c r="U3" s="69"/>
      <c r="V3" s="69"/>
      <c r="W3" s="69"/>
      <c r="X3" s="69"/>
      <c r="Y3" s="69"/>
      <c r="Z3" s="69"/>
      <c r="AA3" s="69"/>
      <c r="AB3" s="69"/>
      <c r="AC3" s="69"/>
      <c r="AD3" s="69"/>
      <c r="AE3" s="69"/>
      <c r="AF3" s="69"/>
      <c r="AG3" s="69"/>
      <c r="AH3" s="69"/>
      <c r="AI3" s="69"/>
      <c r="AJ3" s="69"/>
      <c r="AK3" s="22"/>
      <c r="AL3" s="22"/>
      <c r="AM3" s="3"/>
      <c r="AN3" s="3"/>
      <c r="AU3" s="156"/>
    </row>
    <row r="4" spans="1:47" s="186" customFormat="1" ht="13.5" customHeight="1" x14ac:dyDescent="0.45">
      <c r="A4" s="187"/>
      <c r="B4" s="187"/>
      <c r="C4" s="187"/>
      <c r="D4" s="187"/>
      <c r="E4" s="187"/>
      <c r="F4" s="187"/>
      <c r="G4" s="187"/>
      <c r="H4" s="187"/>
      <c r="I4" s="187"/>
      <c r="J4" s="187"/>
      <c r="K4" s="187"/>
      <c r="L4" s="187"/>
      <c r="M4" s="187"/>
      <c r="N4" s="187"/>
      <c r="O4" s="187"/>
      <c r="P4" s="187"/>
      <c r="Q4" s="187"/>
      <c r="R4" s="187"/>
      <c r="U4" s="69"/>
      <c r="V4" s="69"/>
      <c r="W4" s="69"/>
      <c r="X4" s="69"/>
      <c r="Y4" s="69"/>
      <c r="Z4" s="69"/>
      <c r="AA4" s="69"/>
      <c r="AB4" s="69"/>
      <c r="AC4" s="69"/>
      <c r="AD4" s="69"/>
      <c r="AE4" s="69"/>
      <c r="AF4" s="69"/>
      <c r="AG4" s="69"/>
      <c r="AH4" s="69"/>
      <c r="AI4" s="69"/>
      <c r="AJ4" s="69"/>
      <c r="AK4" s="22"/>
      <c r="AL4" s="22"/>
      <c r="AM4" s="187"/>
      <c r="AN4" s="187"/>
    </row>
    <row r="5" spans="1:47" s="186" customFormat="1" ht="13.5" customHeight="1" x14ac:dyDescent="0.45">
      <c r="A5" s="187"/>
      <c r="B5" s="187"/>
      <c r="C5" s="187"/>
      <c r="D5" s="187"/>
      <c r="E5" s="187"/>
      <c r="F5" s="187"/>
      <c r="G5" s="187"/>
      <c r="H5" s="187"/>
      <c r="I5" s="187"/>
      <c r="J5" s="187"/>
      <c r="K5" s="187"/>
      <c r="L5" s="187"/>
      <c r="M5" s="187"/>
      <c r="N5" s="187"/>
      <c r="O5" s="187"/>
      <c r="P5" s="187"/>
      <c r="Q5" s="187"/>
      <c r="R5" s="187"/>
      <c r="U5" s="69"/>
      <c r="V5" s="69"/>
      <c r="W5" s="69"/>
      <c r="X5" s="69"/>
      <c r="Y5" s="69"/>
      <c r="Z5" s="69"/>
      <c r="AA5" s="69"/>
      <c r="AB5" s="69"/>
      <c r="AC5" s="69"/>
      <c r="AD5" s="69"/>
      <c r="AE5" s="69"/>
      <c r="AF5" s="69"/>
      <c r="AG5" s="69"/>
      <c r="AH5" s="69"/>
      <c r="AI5" s="69"/>
      <c r="AJ5" s="69"/>
      <c r="AK5" s="22"/>
      <c r="AL5" s="22"/>
      <c r="AM5" s="187"/>
      <c r="AN5" s="187"/>
    </row>
    <row r="6" spans="1:47" s="1" customFormat="1" ht="35.25" customHeight="1" x14ac:dyDescent="0.3">
      <c r="A6" s="363" t="s">
        <v>311</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22"/>
      <c r="AL6" s="22"/>
      <c r="AM6" s="3"/>
      <c r="AN6" s="3"/>
      <c r="AU6" s="156"/>
    </row>
    <row r="7" spans="1:47" s="186" customFormat="1" ht="16.5" customHeight="1" x14ac:dyDescent="0.3">
      <c r="A7" s="187"/>
      <c r="B7" s="187"/>
      <c r="C7" s="187"/>
      <c r="D7" s="187"/>
      <c r="E7" s="187"/>
      <c r="F7" s="187"/>
      <c r="G7" s="187"/>
      <c r="H7" s="187"/>
      <c r="I7" s="187"/>
      <c r="J7" s="187"/>
      <c r="K7" s="187"/>
      <c r="L7" s="187"/>
      <c r="M7" s="187"/>
      <c r="N7" s="187"/>
      <c r="O7" s="187"/>
      <c r="P7" s="187"/>
      <c r="Q7" s="187"/>
      <c r="R7" s="187"/>
      <c r="AK7" s="22"/>
      <c r="AL7" s="22"/>
      <c r="AM7" s="187"/>
      <c r="AN7" s="187"/>
    </row>
    <row r="8" spans="1:47" s="1" customFormat="1" ht="20.25" customHeight="1" x14ac:dyDescent="0.4">
      <c r="A8" s="98" t="s">
        <v>70</v>
      </c>
      <c r="F8" s="3"/>
      <c r="G8" s="3"/>
      <c r="H8" s="3"/>
      <c r="I8" s="3"/>
      <c r="J8" s="3"/>
      <c r="K8" s="3"/>
      <c r="L8" s="3"/>
      <c r="M8" s="3"/>
      <c r="N8" s="3"/>
      <c r="O8" s="3"/>
      <c r="P8" s="3"/>
      <c r="Q8" s="3"/>
      <c r="R8" s="3"/>
      <c r="T8" s="343" t="s">
        <v>248</v>
      </c>
      <c r="U8" s="344"/>
      <c r="V8" s="344"/>
      <c r="W8" s="344"/>
      <c r="X8" s="344"/>
      <c r="Y8" s="344"/>
      <c r="Z8" s="344"/>
      <c r="AA8" s="344"/>
      <c r="AB8" s="344"/>
      <c r="AC8" s="344"/>
      <c r="AD8" s="344"/>
      <c r="AE8" s="344"/>
      <c r="AF8" s="344"/>
      <c r="AG8" s="344"/>
      <c r="AH8" s="344"/>
      <c r="AI8" s="344"/>
      <c r="AJ8" s="344"/>
      <c r="AK8" s="49"/>
      <c r="AL8" s="49"/>
      <c r="AM8" s="3"/>
      <c r="AN8" s="3"/>
      <c r="AU8" s="156"/>
    </row>
    <row r="9" spans="1:47" s="1" customFormat="1" ht="14.25" customHeight="1" x14ac:dyDescent="0.3">
      <c r="A9" s="16"/>
      <c r="B9" s="403" t="s">
        <v>219</v>
      </c>
      <c r="C9" s="404"/>
      <c r="D9" s="404"/>
      <c r="E9" s="404"/>
      <c r="F9" s="404"/>
      <c r="G9" s="404"/>
      <c r="H9" s="404"/>
      <c r="I9" s="404"/>
      <c r="J9" s="404"/>
      <c r="K9" s="404"/>
      <c r="L9" s="404"/>
      <c r="M9" s="404"/>
      <c r="N9" s="404"/>
      <c r="O9" s="404"/>
      <c r="P9" s="404"/>
      <c r="Q9" s="404"/>
      <c r="R9" s="404"/>
      <c r="T9" s="345" t="s">
        <v>109</v>
      </c>
      <c r="U9" s="416" t="s">
        <v>71</v>
      </c>
      <c r="V9" s="416"/>
      <c r="W9" s="416"/>
      <c r="X9" s="416"/>
      <c r="Y9" s="416"/>
      <c r="Z9" s="416"/>
      <c r="AA9" s="416"/>
      <c r="AB9" s="416"/>
      <c r="AC9" s="416"/>
      <c r="AD9" s="416"/>
      <c r="AE9" s="416"/>
      <c r="AF9" s="416"/>
      <c r="AG9" s="416"/>
      <c r="AH9" s="416"/>
      <c r="AI9" s="416"/>
      <c r="AJ9" s="416"/>
      <c r="AK9" s="50"/>
      <c r="AL9" s="50"/>
      <c r="AM9" s="3"/>
      <c r="AN9" s="3"/>
      <c r="AU9" s="156"/>
    </row>
    <row r="10" spans="1:47" s="1" customFormat="1" x14ac:dyDescent="0.3">
      <c r="A10" s="16"/>
      <c r="B10" s="404"/>
      <c r="C10" s="404"/>
      <c r="D10" s="404"/>
      <c r="E10" s="404"/>
      <c r="F10" s="404"/>
      <c r="G10" s="404"/>
      <c r="H10" s="404"/>
      <c r="I10" s="404"/>
      <c r="J10" s="404"/>
      <c r="K10" s="404"/>
      <c r="L10" s="404"/>
      <c r="M10" s="404"/>
      <c r="N10" s="404"/>
      <c r="O10" s="404"/>
      <c r="P10" s="404"/>
      <c r="Q10" s="404"/>
      <c r="R10" s="404"/>
      <c r="T10" s="346" t="s">
        <v>110</v>
      </c>
      <c r="U10" s="417" t="s">
        <v>238</v>
      </c>
      <c r="V10" s="417"/>
      <c r="W10" s="417"/>
      <c r="X10" s="417"/>
      <c r="Y10" s="417"/>
      <c r="Z10" s="417"/>
      <c r="AA10" s="417"/>
      <c r="AB10" s="417"/>
      <c r="AC10" s="417"/>
      <c r="AD10" s="417"/>
      <c r="AE10" s="417"/>
      <c r="AF10" s="417"/>
      <c r="AG10" s="417"/>
      <c r="AH10" s="417"/>
      <c r="AI10" s="417"/>
      <c r="AJ10" s="417"/>
      <c r="AK10" s="50"/>
      <c r="AL10" s="50"/>
      <c r="AM10" s="3"/>
      <c r="AN10" s="3"/>
      <c r="AU10" s="156"/>
    </row>
    <row r="11" spans="1:47" s="1" customFormat="1" ht="14.25" customHeight="1" x14ac:dyDescent="0.3">
      <c r="A11" s="16"/>
      <c r="B11" s="97" t="s">
        <v>221</v>
      </c>
      <c r="C11" s="99"/>
      <c r="D11" s="99"/>
      <c r="E11" s="99"/>
      <c r="F11" s="96"/>
      <c r="G11" s="96"/>
      <c r="H11" s="96"/>
      <c r="I11" s="96"/>
      <c r="J11" s="96"/>
      <c r="K11" s="96"/>
      <c r="L11" s="96"/>
      <c r="M11" s="96"/>
      <c r="N11" s="96"/>
      <c r="O11" s="96"/>
      <c r="P11" s="96"/>
      <c r="Q11" s="96"/>
      <c r="R11" s="96"/>
      <c r="T11" s="347"/>
      <c r="U11" s="417"/>
      <c r="V11" s="417"/>
      <c r="W11" s="417"/>
      <c r="X11" s="417"/>
      <c r="Y11" s="417"/>
      <c r="Z11" s="417"/>
      <c r="AA11" s="417"/>
      <c r="AB11" s="417"/>
      <c r="AC11" s="417"/>
      <c r="AD11" s="417"/>
      <c r="AE11" s="417"/>
      <c r="AF11" s="417"/>
      <c r="AG11" s="417"/>
      <c r="AH11" s="417"/>
      <c r="AI11" s="417"/>
      <c r="AJ11" s="417"/>
      <c r="AK11" s="50"/>
      <c r="AL11" s="50"/>
      <c r="AM11" s="3"/>
      <c r="AN11" s="3"/>
      <c r="AU11" s="156"/>
    </row>
    <row r="12" spans="1:47" s="1" customFormat="1" x14ac:dyDescent="0.3">
      <c r="A12" s="71"/>
      <c r="B12" s="97" t="s">
        <v>220</v>
      </c>
      <c r="C12" s="99"/>
      <c r="D12" s="99"/>
      <c r="E12" s="99"/>
      <c r="F12" s="96"/>
      <c r="G12" s="96"/>
      <c r="H12" s="96"/>
      <c r="I12" s="96"/>
      <c r="J12" s="96"/>
      <c r="K12" s="96"/>
      <c r="L12" s="96"/>
      <c r="M12" s="96"/>
      <c r="N12" s="96"/>
      <c r="O12" s="96"/>
      <c r="P12" s="96"/>
      <c r="Q12" s="96"/>
      <c r="R12" s="96"/>
      <c r="T12" s="346" t="s">
        <v>111</v>
      </c>
      <c r="U12" s="417" t="s">
        <v>228</v>
      </c>
      <c r="V12" s="417"/>
      <c r="W12" s="417"/>
      <c r="X12" s="417"/>
      <c r="Y12" s="417"/>
      <c r="Z12" s="417"/>
      <c r="AA12" s="417"/>
      <c r="AB12" s="417"/>
      <c r="AC12" s="417"/>
      <c r="AD12" s="417"/>
      <c r="AE12" s="417"/>
      <c r="AF12" s="417"/>
      <c r="AG12" s="417"/>
      <c r="AH12" s="417"/>
      <c r="AI12" s="417"/>
      <c r="AJ12" s="417"/>
      <c r="AK12" s="50"/>
      <c r="AL12" s="50"/>
      <c r="AM12" s="3"/>
      <c r="AN12" s="3"/>
      <c r="AU12" s="156"/>
    </row>
    <row r="13" spans="1:47" s="1" customFormat="1" ht="14.25" customHeight="1" x14ac:dyDescent="0.35">
      <c r="A13" s="71"/>
      <c r="B13" s="226" t="s">
        <v>169</v>
      </c>
      <c r="C13" s="96"/>
      <c r="D13" s="96"/>
      <c r="E13" s="96"/>
      <c r="F13" s="96"/>
      <c r="G13" s="227" t="s">
        <v>170</v>
      </c>
      <c r="H13" s="187"/>
      <c r="I13" s="187"/>
      <c r="J13" s="187"/>
      <c r="K13" s="187"/>
      <c r="L13" s="187"/>
      <c r="M13" s="187"/>
      <c r="N13" s="187"/>
      <c r="O13" s="187"/>
      <c r="P13" s="187"/>
      <c r="Q13" s="96"/>
      <c r="R13" s="96"/>
      <c r="T13" s="347"/>
      <c r="U13" s="417"/>
      <c r="V13" s="417"/>
      <c r="W13" s="417"/>
      <c r="X13" s="417"/>
      <c r="Y13" s="417"/>
      <c r="Z13" s="417"/>
      <c r="AA13" s="417"/>
      <c r="AB13" s="417"/>
      <c r="AC13" s="417"/>
      <c r="AD13" s="417"/>
      <c r="AE13" s="417"/>
      <c r="AF13" s="417"/>
      <c r="AG13" s="417"/>
      <c r="AH13" s="417"/>
      <c r="AI13" s="417"/>
      <c r="AJ13" s="417"/>
      <c r="AK13" s="50"/>
      <c r="AL13" s="50"/>
      <c r="AM13" s="3"/>
      <c r="AN13" s="3"/>
      <c r="AU13" s="156"/>
    </row>
    <row r="14" spans="1:47" s="1" customFormat="1" ht="13.5" customHeight="1" x14ac:dyDescent="0.3">
      <c r="A14" s="3"/>
      <c r="B14" s="186"/>
      <c r="C14" s="186"/>
      <c r="D14" s="186"/>
      <c r="E14" s="186"/>
      <c r="F14" s="186"/>
      <c r="T14" s="346" t="s">
        <v>112</v>
      </c>
      <c r="U14" s="417" t="s">
        <v>239</v>
      </c>
      <c r="V14" s="417"/>
      <c r="W14" s="417"/>
      <c r="X14" s="417"/>
      <c r="Y14" s="417"/>
      <c r="Z14" s="417"/>
      <c r="AA14" s="417"/>
      <c r="AB14" s="417"/>
      <c r="AC14" s="417"/>
      <c r="AD14" s="417"/>
      <c r="AE14" s="417"/>
      <c r="AF14" s="417"/>
      <c r="AG14" s="417"/>
      <c r="AH14" s="417"/>
      <c r="AI14" s="417"/>
      <c r="AJ14" s="417"/>
      <c r="AK14" s="49"/>
      <c r="AL14" s="49"/>
      <c r="AM14" s="3"/>
      <c r="AN14" s="3"/>
      <c r="AU14" s="156"/>
    </row>
    <row r="15" spans="1:47" s="4" customFormat="1" x14ac:dyDescent="0.3">
      <c r="B15" s="186"/>
      <c r="C15" s="186"/>
      <c r="D15" s="186"/>
      <c r="E15" s="186"/>
      <c r="F15" s="186"/>
      <c r="G15" s="186"/>
      <c r="P15" s="191"/>
      <c r="Q15" s="191"/>
      <c r="R15" s="191"/>
      <c r="T15" s="347"/>
      <c r="U15" s="417"/>
      <c r="V15" s="417"/>
      <c r="W15" s="417"/>
      <c r="X15" s="417"/>
      <c r="Y15" s="417"/>
      <c r="Z15" s="417"/>
      <c r="AA15" s="417"/>
      <c r="AB15" s="417"/>
      <c r="AC15" s="417"/>
      <c r="AD15" s="417"/>
      <c r="AE15" s="417"/>
      <c r="AF15" s="417"/>
      <c r="AG15" s="417"/>
      <c r="AH15" s="417"/>
      <c r="AI15" s="417"/>
      <c r="AJ15" s="417"/>
      <c r="AK15" s="42"/>
      <c r="AL15" s="42"/>
      <c r="AM15" s="30"/>
      <c r="AN15" s="30"/>
      <c r="AU15" s="157"/>
    </row>
    <row r="16" spans="1:47" s="191" customFormat="1" x14ac:dyDescent="0.3">
      <c r="B16" s="186"/>
      <c r="C16" s="186"/>
      <c r="D16" s="186"/>
      <c r="E16" s="186"/>
      <c r="F16" s="186"/>
      <c r="G16" s="186"/>
      <c r="T16" s="348" t="s">
        <v>113</v>
      </c>
      <c r="U16" s="349" t="s">
        <v>212</v>
      </c>
      <c r="V16" s="349"/>
      <c r="W16" s="349"/>
      <c r="X16" s="349"/>
      <c r="Y16" s="349"/>
      <c r="Z16" s="349"/>
      <c r="AA16" s="349"/>
      <c r="AB16" s="349"/>
      <c r="AC16" s="349"/>
      <c r="AD16" s="349"/>
      <c r="AE16" s="349"/>
      <c r="AF16" s="349"/>
      <c r="AG16" s="349"/>
      <c r="AH16" s="349"/>
      <c r="AI16" s="350"/>
      <c r="AJ16" s="350"/>
      <c r="AK16" s="42"/>
      <c r="AL16" s="42"/>
      <c r="AM16" s="194"/>
      <c r="AN16" s="194"/>
    </row>
    <row r="17" spans="1:47" s="1" customFormat="1" ht="20" x14ac:dyDescent="0.4">
      <c r="A17" s="2" t="s">
        <v>178</v>
      </c>
      <c r="T17" s="5"/>
      <c r="AI17" s="24"/>
      <c r="AJ17" s="24"/>
      <c r="AK17" s="22"/>
      <c r="AL17" s="22"/>
      <c r="AM17" s="3"/>
      <c r="AN17" s="3"/>
      <c r="AU17" s="156"/>
    </row>
    <row r="18" spans="1:47" s="1" customFormat="1" ht="14.25" customHeight="1" x14ac:dyDescent="0.3">
      <c r="A18" s="371"/>
      <c r="B18" s="371"/>
      <c r="C18" s="371"/>
      <c r="D18" s="371"/>
      <c r="E18" s="371"/>
      <c r="F18" s="371"/>
      <c r="G18" s="371"/>
      <c r="H18" s="371"/>
      <c r="I18" s="371"/>
      <c r="J18" s="371"/>
      <c r="K18" s="371"/>
      <c r="L18" s="371"/>
      <c r="M18" s="371"/>
      <c r="N18" s="371"/>
      <c r="O18" s="371"/>
      <c r="P18" s="371"/>
      <c r="Q18" s="371"/>
      <c r="R18" s="371"/>
      <c r="S18" s="135"/>
      <c r="T18" s="371"/>
      <c r="U18" s="371"/>
      <c r="V18" s="371"/>
      <c r="W18" s="371"/>
      <c r="X18" s="371"/>
      <c r="Y18" s="371"/>
      <c r="Z18" s="371"/>
      <c r="AA18" s="371"/>
      <c r="AB18" s="371"/>
      <c r="AC18" s="371"/>
      <c r="AD18" s="371"/>
      <c r="AE18" s="371"/>
      <c r="AF18" s="371"/>
      <c r="AG18" s="371"/>
      <c r="AH18" s="371"/>
      <c r="AI18" s="371"/>
      <c r="AJ18" s="371"/>
      <c r="AK18" s="51"/>
      <c r="AL18" s="52"/>
      <c r="AM18" s="3"/>
      <c r="AN18" s="3"/>
      <c r="AU18" s="156"/>
    </row>
    <row r="19" spans="1:47" s="10" customFormat="1" ht="14.25" customHeight="1" x14ac:dyDescent="0.25">
      <c r="A19" s="137" t="s">
        <v>183</v>
      </c>
      <c r="B19" s="137"/>
      <c r="C19" s="137"/>
      <c r="D19" s="137"/>
      <c r="E19" s="137"/>
      <c r="F19" s="137"/>
      <c r="G19" s="137"/>
      <c r="H19" s="137"/>
      <c r="I19" s="137"/>
      <c r="J19" s="137"/>
      <c r="K19" s="137"/>
      <c r="L19" s="137"/>
      <c r="M19" s="137"/>
      <c r="N19" s="137"/>
      <c r="O19" s="137"/>
      <c r="P19" s="137"/>
      <c r="Q19" s="137"/>
      <c r="R19" s="137"/>
      <c r="S19" s="137"/>
      <c r="T19" s="240" t="s">
        <v>213</v>
      </c>
      <c r="U19" s="139"/>
      <c r="V19" s="152"/>
      <c r="W19" s="152"/>
      <c r="X19" s="152"/>
      <c r="Y19" s="146"/>
      <c r="AK19" s="53"/>
      <c r="AL19" s="53"/>
      <c r="AM19" s="14"/>
      <c r="AN19" s="14"/>
      <c r="AU19" s="159"/>
    </row>
    <row r="20" spans="1:47" s="1" customFormat="1" ht="14.25" customHeight="1" x14ac:dyDescent="0.3">
      <c r="A20" s="371"/>
      <c r="B20" s="371"/>
      <c r="C20" s="371"/>
      <c r="D20" s="371"/>
      <c r="E20" s="371"/>
      <c r="F20" s="371"/>
      <c r="G20" s="371"/>
      <c r="H20" s="371"/>
      <c r="I20" s="371"/>
      <c r="J20" s="371"/>
      <c r="K20" s="371"/>
      <c r="L20" s="371"/>
      <c r="M20" s="371"/>
      <c r="N20" s="371"/>
      <c r="O20" s="371"/>
      <c r="P20" s="371"/>
      <c r="Q20" s="371"/>
      <c r="R20" s="371"/>
      <c r="S20" s="135"/>
      <c r="T20" s="365"/>
      <c r="U20" s="365"/>
      <c r="V20" s="135"/>
      <c r="W20" s="365"/>
      <c r="X20" s="365"/>
      <c r="Y20" s="135"/>
      <c r="Z20" s="407" t="s">
        <v>1</v>
      </c>
      <c r="AA20" s="407"/>
      <c r="AB20" s="407"/>
      <c r="AC20" s="407"/>
      <c r="AD20" s="407"/>
      <c r="AE20" s="136"/>
      <c r="AF20" s="406" t="s">
        <v>3</v>
      </c>
      <c r="AG20" s="406"/>
      <c r="AH20" s="135"/>
      <c r="AI20" s="405"/>
      <c r="AJ20" s="405"/>
      <c r="AK20" s="54"/>
      <c r="AL20" s="52"/>
      <c r="AM20" s="3"/>
      <c r="AN20" s="3"/>
      <c r="AU20" s="156"/>
    </row>
    <row r="21" spans="1:47" s="10" customFormat="1" ht="14.25" customHeight="1" x14ac:dyDescent="0.35">
      <c r="A21" s="137" t="s">
        <v>184</v>
      </c>
      <c r="B21" s="137"/>
      <c r="C21" s="137"/>
      <c r="D21" s="137"/>
      <c r="E21" s="137"/>
      <c r="F21" s="137"/>
      <c r="G21" s="137"/>
      <c r="H21" s="137"/>
      <c r="I21" s="137"/>
      <c r="J21" s="137"/>
      <c r="K21" s="137"/>
      <c r="L21" s="137"/>
      <c r="M21" s="137"/>
      <c r="N21" s="137"/>
      <c r="O21" s="137"/>
      <c r="P21" s="137"/>
      <c r="Q21" s="137"/>
      <c r="R21" s="137"/>
      <c r="S21" s="137"/>
      <c r="T21" s="137" t="s">
        <v>7</v>
      </c>
      <c r="U21" s="137"/>
      <c r="V21" s="137"/>
      <c r="W21" s="138" t="s">
        <v>5</v>
      </c>
      <c r="X21" s="137"/>
      <c r="Y21" s="137"/>
      <c r="Z21" s="141" t="s">
        <v>0</v>
      </c>
      <c r="AA21" s="142"/>
      <c r="AB21" s="142"/>
      <c r="AC21" s="142"/>
      <c r="AD21" s="142"/>
      <c r="AE21" s="142"/>
      <c r="AF21" s="247" t="s">
        <v>2</v>
      </c>
      <c r="AG21" s="247"/>
      <c r="AH21" s="137"/>
      <c r="AI21" s="248" t="s">
        <v>4</v>
      </c>
      <c r="AJ21" s="248"/>
      <c r="AK21" s="53"/>
      <c r="AL21" s="53"/>
      <c r="AM21" s="14"/>
      <c r="AN21" s="14"/>
      <c r="AU21" s="159"/>
    </row>
    <row r="22" spans="1:47" s="1" customFormat="1" ht="14.25" customHeight="1" x14ac:dyDescent="0.3">
      <c r="A22" s="369"/>
      <c r="B22" s="369"/>
      <c r="C22" s="369"/>
      <c r="D22" s="369"/>
      <c r="E22" s="369"/>
      <c r="F22" s="147"/>
      <c r="G22" s="369"/>
      <c r="H22" s="369"/>
      <c r="I22" s="369"/>
      <c r="J22" s="369"/>
      <c r="K22" s="369"/>
      <c r="L22" s="147"/>
      <c r="M22" s="365"/>
      <c r="N22" s="365"/>
      <c r="O22" s="365"/>
      <c r="P22" s="365"/>
      <c r="Q22" s="365"/>
      <c r="R22" s="365"/>
      <c r="S22" s="135"/>
      <c r="T22" s="365"/>
      <c r="U22" s="365"/>
      <c r="V22" s="365"/>
      <c r="W22" s="365"/>
      <c r="X22" s="365"/>
      <c r="Y22" s="365"/>
      <c r="Z22" s="365"/>
      <c r="AA22" s="365"/>
      <c r="AB22" s="365"/>
      <c r="AC22" s="365"/>
      <c r="AD22" s="365"/>
      <c r="AE22" s="187"/>
      <c r="AF22" s="365"/>
      <c r="AG22" s="365"/>
      <c r="AH22" s="365"/>
      <c r="AI22" s="365"/>
      <c r="AJ22" s="365"/>
      <c r="AK22" s="51"/>
      <c r="AL22" s="52"/>
      <c r="AM22" s="3"/>
      <c r="AN22" s="3"/>
      <c r="AU22" s="156"/>
    </row>
    <row r="23" spans="1:47" s="11" customFormat="1" ht="14.25" customHeight="1" x14ac:dyDescent="0.25">
      <c r="A23" s="138" t="s">
        <v>122</v>
      </c>
      <c r="B23" s="137"/>
      <c r="C23" s="137"/>
      <c r="D23" s="137"/>
      <c r="E23" s="137"/>
      <c r="F23" s="137"/>
      <c r="G23" s="137" t="s">
        <v>123</v>
      </c>
      <c r="H23" s="137"/>
      <c r="I23" s="137"/>
      <c r="J23" s="137"/>
      <c r="K23" s="137"/>
      <c r="L23" s="137"/>
      <c r="M23" s="137" t="s">
        <v>124</v>
      </c>
      <c r="N23" s="137"/>
      <c r="O23" s="137"/>
      <c r="P23" s="143"/>
      <c r="Q23" s="143"/>
      <c r="R23" s="139"/>
      <c r="S23" s="139"/>
      <c r="T23" s="140" t="s">
        <v>6</v>
      </c>
      <c r="U23" s="139"/>
      <c r="V23" s="139"/>
      <c r="W23" s="246"/>
      <c r="X23" s="246"/>
      <c r="Y23" s="246"/>
      <c r="Z23" s="246"/>
      <c r="AA23" s="246"/>
      <c r="AB23" s="246"/>
      <c r="AC23" s="139"/>
      <c r="AD23" s="139"/>
      <c r="AE23" s="139"/>
      <c r="AF23" s="246" t="s">
        <v>177</v>
      </c>
      <c r="AG23" s="246"/>
      <c r="AH23" s="246"/>
      <c r="AI23" s="249"/>
      <c r="AJ23" s="144"/>
      <c r="AK23" s="56"/>
      <c r="AL23" s="56"/>
      <c r="AM23" s="55"/>
      <c r="AN23" s="55"/>
      <c r="AU23" s="151"/>
    </row>
    <row r="24" spans="1:47" s="1" customFormat="1" ht="15" customHeight="1" x14ac:dyDescent="0.3">
      <c r="A24" s="365"/>
      <c r="B24" s="365"/>
      <c r="C24" s="365"/>
      <c r="D24" s="365"/>
      <c r="E24" s="365"/>
      <c r="F24" s="365"/>
      <c r="G24" s="365"/>
      <c r="H24" s="365"/>
      <c r="I24" s="365"/>
      <c r="J24" s="365"/>
      <c r="K24" s="365"/>
      <c r="L24" s="365"/>
      <c r="M24" s="365"/>
      <c r="N24" s="365"/>
      <c r="O24" s="365"/>
      <c r="P24" s="365"/>
      <c r="Q24" s="365"/>
      <c r="R24" s="365"/>
      <c r="S24" s="187"/>
      <c r="T24" s="187"/>
      <c r="U24" s="187"/>
      <c r="V24" s="187"/>
      <c r="W24" s="187"/>
      <c r="X24" s="187"/>
      <c r="Y24" s="187"/>
      <c r="Z24" s="187"/>
      <c r="AA24" s="187"/>
      <c r="AB24" s="187"/>
      <c r="AC24" s="187"/>
      <c r="AD24" s="187"/>
      <c r="AE24" s="187"/>
      <c r="AF24" s="187"/>
      <c r="AG24" s="187"/>
      <c r="AH24" s="187"/>
      <c r="AI24" s="187"/>
      <c r="AJ24" s="187"/>
      <c r="AK24" s="51"/>
      <c r="AL24" s="52"/>
      <c r="AM24" s="3"/>
      <c r="AN24" s="3"/>
      <c r="AU24" s="156"/>
    </row>
    <row r="25" spans="1:47" s="11" customFormat="1" ht="14.25" customHeight="1" x14ac:dyDescent="0.25">
      <c r="A25" s="146" t="s">
        <v>65</v>
      </c>
      <c r="B25" s="146"/>
      <c r="C25" s="252"/>
      <c r="D25" s="252"/>
      <c r="E25" s="252"/>
      <c r="F25" s="252"/>
      <c r="G25" s="252"/>
      <c r="H25" s="252"/>
      <c r="I25" s="252"/>
      <c r="J25" s="145"/>
      <c r="K25" s="145"/>
      <c r="L25" s="139"/>
      <c r="M25" s="139"/>
      <c r="N25" s="152"/>
      <c r="O25" s="152"/>
      <c r="P25" s="139"/>
      <c r="Q25" s="139"/>
      <c r="R25" s="139"/>
      <c r="S25" s="139"/>
      <c r="AK25" s="57"/>
      <c r="AL25" s="57"/>
      <c r="AM25" s="55"/>
      <c r="AN25" s="55"/>
      <c r="AU25" s="151"/>
    </row>
    <row r="26" spans="1:47" s="11" customFormat="1" ht="17.25" customHeight="1" x14ac:dyDescent="0.25">
      <c r="T26" s="29"/>
      <c r="U26" s="29"/>
      <c r="V26" s="29"/>
      <c r="W26" s="29"/>
      <c r="X26" s="29"/>
      <c r="Y26" s="29"/>
      <c r="Z26" s="29"/>
      <c r="AA26" s="29"/>
      <c r="AB26" s="29"/>
      <c r="AC26" s="29"/>
      <c r="AD26" s="29"/>
      <c r="AE26" s="29"/>
      <c r="AF26" s="29"/>
      <c r="AG26" s="29"/>
      <c r="AH26" s="29"/>
      <c r="AI26" s="29"/>
      <c r="AJ26" s="29"/>
      <c r="AK26" s="57"/>
      <c r="AL26" s="57"/>
      <c r="AM26" s="55"/>
      <c r="AN26" s="55"/>
      <c r="AU26" s="151"/>
    </row>
    <row r="27" spans="1:47" s="11" customFormat="1" ht="20" x14ac:dyDescent="0.4">
      <c r="A27" s="2" t="s">
        <v>189</v>
      </c>
      <c r="T27" s="9"/>
      <c r="U27" s="9"/>
      <c r="V27" s="9"/>
      <c r="W27" s="9"/>
      <c r="X27" s="9"/>
      <c r="Y27" s="9"/>
      <c r="Z27" s="9"/>
      <c r="AA27" s="9"/>
      <c r="AB27" s="9"/>
      <c r="AC27" s="9"/>
      <c r="AD27" s="9"/>
      <c r="AE27" s="9"/>
      <c r="AF27" s="9"/>
      <c r="AG27" s="9"/>
      <c r="AH27" s="9"/>
      <c r="AI27" s="25"/>
      <c r="AJ27" s="25"/>
      <c r="AK27" s="58"/>
      <c r="AL27" s="58"/>
      <c r="AM27" s="55"/>
      <c r="AN27" s="55"/>
      <c r="AU27" s="151"/>
    </row>
    <row r="28" spans="1:47" s="11" customFormat="1" ht="14.25" customHeight="1" x14ac:dyDescent="0.3">
      <c r="A28" s="371"/>
      <c r="B28" s="371"/>
      <c r="C28" s="371"/>
      <c r="D28" s="371"/>
      <c r="E28" s="371"/>
      <c r="F28" s="371"/>
      <c r="G28" s="371"/>
      <c r="H28" s="371"/>
      <c r="I28" s="371"/>
      <c r="J28" s="371"/>
      <c r="K28" s="371"/>
      <c r="L28" s="371"/>
      <c r="M28" s="371"/>
      <c r="N28" s="371"/>
      <c r="O28" s="371"/>
      <c r="P28" s="371"/>
      <c r="Q28" s="371"/>
      <c r="R28" s="371"/>
      <c r="S28" s="148"/>
      <c r="T28" s="369"/>
      <c r="U28" s="369"/>
      <c r="V28" s="369"/>
      <c r="W28" s="369"/>
      <c r="X28" s="369"/>
      <c r="Y28" s="155"/>
      <c r="Z28" s="369"/>
      <c r="AA28" s="369"/>
      <c r="AB28" s="369"/>
      <c r="AC28" s="369"/>
      <c r="AD28" s="369"/>
      <c r="AE28" s="155"/>
      <c r="AF28" s="369"/>
      <c r="AG28" s="369"/>
      <c r="AH28" s="369"/>
      <c r="AI28" s="369"/>
      <c r="AJ28" s="369"/>
      <c r="AK28" s="51"/>
      <c r="AL28" s="52"/>
      <c r="AM28" s="55"/>
      <c r="AN28" s="55"/>
      <c r="AU28" s="151"/>
    </row>
    <row r="29" spans="1:47" s="11" customFormat="1" ht="14.25" customHeight="1" x14ac:dyDescent="0.25">
      <c r="A29" s="149" t="s">
        <v>8</v>
      </c>
      <c r="B29" s="149"/>
      <c r="C29" s="149"/>
      <c r="D29" s="149"/>
      <c r="E29" s="149"/>
      <c r="F29" s="149"/>
      <c r="G29" s="149"/>
      <c r="H29" s="149"/>
      <c r="I29" s="149"/>
      <c r="J29" s="149"/>
      <c r="K29" s="149"/>
      <c r="L29" s="149"/>
      <c r="M29" s="149"/>
      <c r="N29" s="149"/>
      <c r="O29" s="150"/>
      <c r="P29" s="150"/>
      <c r="Q29" s="150"/>
      <c r="R29" s="149"/>
      <c r="S29" s="149"/>
      <c r="T29" s="150" t="s">
        <v>122</v>
      </c>
      <c r="U29" s="149"/>
      <c r="V29" s="149"/>
      <c r="W29" s="149"/>
      <c r="X29" s="149"/>
      <c r="Y29" s="149"/>
      <c r="Z29" s="150" t="s">
        <v>123</v>
      </c>
      <c r="AA29" s="150"/>
      <c r="AB29" s="150"/>
      <c r="AC29" s="149"/>
      <c r="AD29" s="149"/>
      <c r="AE29" s="149"/>
      <c r="AF29" s="150" t="s">
        <v>124</v>
      </c>
      <c r="AG29" s="150"/>
      <c r="AH29" s="150"/>
      <c r="AI29" s="153"/>
      <c r="AJ29" s="153"/>
      <c r="AK29" s="53"/>
      <c r="AL29" s="53"/>
      <c r="AM29" s="55"/>
      <c r="AN29" s="55"/>
      <c r="AU29" s="151"/>
    </row>
    <row r="30" spans="1:47" s="1" customFormat="1" ht="14.25" customHeight="1" x14ac:dyDescent="0.3">
      <c r="A30" s="365"/>
      <c r="B30" s="365"/>
      <c r="C30" s="365"/>
      <c r="D30" s="365"/>
      <c r="E30" s="365"/>
      <c r="F30" s="365"/>
      <c r="G30" s="365"/>
      <c r="H30" s="365"/>
      <c r="I30" s="365"/>
      <c r="J30" s="365"/>
      <c r="K30" s="365"/>
      <c r="L30" s="365"/>
      <c r="M30" s="365"/>
      <c r="N30" s="365"/>
      <c r="O30" s="365"/>
      <c r="P30" s="365"/>
      <c r="Q30" s="365"/>
      <c r="R30" s="365"/>
      <c r="S30" s="148"/>
      <c r="T30" s="365"/>
      <c r="U30" s="365"/>
      <c r="V30" s="365"/>
      <c r="W30" s="365"/>
      <c r="X30" s="365"/>
      <c r="Y30" s="365"/>
      <c r="Z30" s="365"/>
      <c r="AA30" s="365"/>
      <c r="AB30" s="365"/>
      <c r="AC30" s="365"/>
      <c r="AD30" s="365"/>
      <c r="AE30" s="187"/>
      <c r="AF30" s="365"/>
      <c r="AG30" s="365"/>
      <c r="AH30" s="365"/>
      <c r="AI30" s="365"/>
      <c r="AJ30" s="365"/>
      <c r="AK30" s="51"/>
      <c r="AL30" s="52"/>
      <c r="AM30" s="3"/>
      <c r="AN30" s="3"/>
      <c r="AU30" s="156"/>
    </row>
    <row r="31" spans="1:47" s="11" customFormat="1" ht="14.25" customHeight="1" x14ac:dyDescent="0.25">
      <c r="A31" s="152" t="s">
        <v>185</v>
      </c>
      <c r="B31" s="152"/>
      <c r="C31" s="152"/>
      <c r="D31" s="152"/>
      <c r="E31" s="152"/>
      <c r="F31" s="152"/>
      <c r="G31" s="151"/>
      <c r="H31" s="151"/>
      <c r="I31" s="151"/>
      <c r="J31" s="151"/>
      <c r="K31" s="151"/>
      <c r="L31" s="151"/>
      <c r="M31" s="151"/>
      <c r="N31" s="151"/>
      <c r="O31" s="151"/>
      <c r="P31" s="151"/>
      <c r="Q31" s="151"/>
      <c r="R31" s="151"/>
      <c r="S31" s="151"/>
      <c r="T31" s="246" t="s">
        <v>6</v>
      </c>
      <c r="U31" s="246"/>
      <c r="V31" s="246"/>
      <c r="W31" s="151"/>
      <c r="X31" s="151"/>
      <c r="Y31" s="151"/>
      <c r="Z31" s="151"/>
      <c r="AA31" s="151"/>
      <c r="AB31" s="151"/>
      <c r="AC31" s="151"/>
      <c r="AD31" s="151"/>
      <c r="AE31" s="151"/>
      <c r="AF31" s="151" t="s">
        <v>177</v>
      </c>
      <c r="AG31" s="151"/>
      <c r="AH31" s="151"/>
      <c r="AI31" s="154"/>
      <c r="AJ31" s="249"/>
      <c r="AK31" s="56"/>
      <c r="AL31" s="56"/>
      <c r="AM31" s="55"/>
      <c r="AN31" s="55"/>
      <c r="AU31" s="151"/>
    </row>
    <row r="32" spans="1:47" s="4" customFormat="1" ht="15.75" customHeight="1" x14ac:dyDescent="0.25">
      <c r="T32" s="15"/>
      <c r="U32" s="15"/>
      <c r="V32" s="15"/>
      <c r="W32" s="15"/>
      <c r="X32" s="15"/>
      <c r="Y32" s="15"/>
      <c r="Z32" s="15"/>
      <c r="AA32" s="15"/>
      <c r="AB32" s="15"/>
      <c r="AC32" s="15"/>
      <c r="AD32" s="15"/>
      <c r="AE32" s="15"/>
      <c r="AF32" s="15"/>
      <c r="AG32" s="15"/>
      <c r="AH32" s="15"/>
      <c r="AI32" s="26"/>
      <c r="AJ32" s="26"/>
      <c r="AK32" s="59"/>
      <c r="AL32" s="59"/>
      <c r="AM32" s="30"/>
      <c r="AN32" s="30"/>
      <c r="AU32" s="157"/>
    </row>
    <row r="33" spans="1:47" s="1" customFormat="1" ht="20" x14ac:dyDescent="0.4">
      <c r="A33" s="2" t="s">
        <v>190</v>
      </c>
      <c r="AI33" s="27"/>
      <c r="AJ33" s="27"/>
      <c r="AK33" s="52"/>
      <c r="AL33" s="52"/>
      <c r="AM33" s="3"/>
      <c r="AN33" s="3"/>
      <c r="AU33" s="156"/>
    </row>
    <row r="34" spans="1:47" s="4" customFormat="1" ht="11.5" x14ac:dyDescent="0.25">
      <c r="A34" s="12"/>
      <c r="B34" s="4" t="s">
        <v>128</v>
      </c>
      <c r="AA34" s="230"/>
      <c r="AB34" s="230"/>
      <c r="AC34" s="230"/>
      <c r="AD34" s="230"/>
      <c r="AE34" s="230"/>
      <c r="AF34" s="230"/>
      <c r="AG34" s="230"/>
      <c r="AH34" s="194"/>
      <c r="AI34" s="42"/>
      <c r="AJ34" s="23"/>
      <c r="AK34" s="70" t="b">
        <v>0</v>
      </c>
      <c r="AL34" s="30" t="s">
        <v>144</v>
      </c>
      <c r="AM34" s="42">
        <f>SUM($AI$96,$AI$112)</f>
        <v>0</v>
      </c>
      <c r="AN34" s="30"/>
      <c r="AU34" s="157"/>
    </row>
    <row r="35" spans="1:47" s="4" customFormat="1" ht="11.5" x14ac:dyDescent="0.25">
      <c r="A35" s="12"/>
      <c r="B35" s="4" t="s">
        <v>129</v>
      </c>
      <c r="T35" s="372">
        <f>SUM($AI$96,$AI$112)</f>
        <v>0</v>
      </c>
      <c r="U35" s="372"/>
      <c r="V35" s="372"/>
      <c r="W35" s="228" t="s">
        <v>67</v>
      </c>
      <c r="X35" s="229"/>
      <c r="Y35" s="229"/>
      <c r="Z35" s="230"/>
      <c r="AA35" s="77"/>
      <c r="AB35" s="77"/>
      <c r="AC35" s="77"/>
      <c r="AD35" s="77"/>
      <c r="AE35" s="77"/>
      <c r="AF35" s="77"/>
      <c r="AG35" s="77"/>
      <c r="AH35" s="191"/>
      <c r="AI35" s="42"/>
      <c r="AJ35" s="23"/>
      <c r="AK35" s="70" t="b">
        <v>0</v>
      </c>
      <c r="AL35" s="30" t="s">
        <v>145</v>
      </c>
      <c r="AM35" s="243" t="str">
        <f>IF($AK$54,IF(SUMIFS($AI$65:$AI$115,$AK$65:$AK$115,TRUE)&gt;50000,50000,SUMIFS($AI$65:$AI$115,$AK$65:$AK$115,TRUE)),"TBD")</f>
        <v>TBD</v>
      </c>
      <c r="AN35" s="30"/>
      <c r="AU35" s="157"/>
    </row>
    <row r="36" spans="1:47" s="4" customFormat="1" ht="17.25" customHeight="1" x14ac:dyDescent="0.25">
      <c r="A36" s="4" t="s">
        <v>166</v>
      </c>
      <c r="B36" s="6"/>
      <c r="H36" s="191"/>
      <c r="I36" s="191"/>
      <c r="J36" s="191"/>
      <c r="K36" s="191"/>
      <c r="L36" s="191"/>
      <c r="M36" s="191"/>
      <c r="N36" s="191"/>
      <c r="O36" s="191"/>
      <c r="P36" s="191"/>
      <c r="Q36" s="191"/>
      <c r="R36" s="191"/>
      <c r="S36" s="191"/>
      <c r="T36" s="366" t="str">
        <f>IF($AK$54,IF(SUMIFS($AI$65:$AI$115,$AK$65:$AK$115,TRUE)&gt;50000,50000,SUMIFS($AI$65:$AI$115,$AK$65:$AK$115,TRUE)),"TBD")</f>
        <v>TBD</v>
      </c>
      <c r="U36" s="366"/>
      <c r="V36" s="366"/>
      <c r="W36" s="231" t="s">
        <v>68</v>
      </c>
      <c r="X36" s="229"/>
      <c r="Y36" s="229"/>
      <c r="Z36" s="230"/>
      <c r="AA36" s="230"/>
      <c r="AB36" s="230"/>
      <c r="AC36" s="230"/>
      <c r="AD36" s="230"/>
      <c r="AE36" s="230"/>
      <c r="AF36" s="230"/>
      <c r="AG36" s="230"/>
      <c r="AH36" s="194"/>
      <c r="AI36" s="160"/>
      <c r="AJ36" s="23"/>
      <c r="AK36" s="42"/>
      <c r="AL36" s="42"/>
      <c r="AM36" s="30"/>
      <c r="AN36" s="30"/>
      <c r="AU36" s="157"/>
    </row>
    <row r="37" spans="1:47" s="4" customFormat="1" ht="11.5" x14ac:dyDescent="0.25">
      <c r="B37" s="4" t="s">
        <v>168</v>
      </c>
      <c r="H37" s="205"/>
      <c r="I37" s="205"/>
      <c r="J37" s="205"/>
      <c r="K37" s="205"/>
      <c r="L37" s="205"/>
      <c r="M37" s="205"/>
      <c r="N37" s="205"/>
      <c r="O37" s="205"/>
      <c r="P37" s="205"/>
      <c r="Q37" s="205"/>
      <c r="R37" s="205"/>
      <c r="S37" s="205"/>
      <c r="T37" s="250"/>
      <c r="U37" s="250"/>
      <c r="V37" s="250"/>
      <c r="W37" s="232" t="s">
        <v>250</v>
      </c>
      <c r="AI37" s="205"/>
      <c r="AJ37" s="8"/>
      <c r="AK37" s="8"/>
      <c r="AL37" s="8"/>
      <c r="AM37" s="8"/>
      <c r="AN37" s="8"/>
      <c r="AU37" s="157"/>
    </row>
    <row r="38" spans="1:47" s="4" customFormat="1" ht="11.5" x14ac:dyDescent="0.25">
      <c r="B38" s="370" t="s">
        <v>167</v>
      </c>
      <c r="C38" s="370"/>
      <c r="D38" s="370"/>
      <c r="E38" s="370"/>
      <c r="F38" s="370"/>
      <c r="G38" s="370"/>
      <c r="H38" s="370"/>
      <c r="I38" s="370"/>
      <c r="J38" s="370"/>
      <c r="K38" s="370"/>
      <c r="L38" s="370"/>
      <c r="M38" s="370"/>
      <c r="N38" s="370"/>
      <c r="O38" s="370"/>
      <c r="P38" s="370"/>
      <c r="T38" s="6"/>
      <c r="AI38" s="205"/>
      <c r="AJ38" s="8"/>
      <c r="AK38" s="42"/>
      <c r="AL38" s="42"/>
      <c r="AM38" s="30"/>
      <c r="AN38" s="30"/>
      <c r="AU38" s="157"/>
    </row>
    <row r="39" spans="1:47" s="191" customFormat="1" ht="11.5" x14ac:dyDescent="0.25">
      <c r="B39" s="370"/>
      <c r="C39" s="370"/>
      <c r="D39" s="370"/>
      <c r="E39" s="370"/>
      <c r="F39" s="370"/>
      <c r="G39" s="370"/>
      <c r="H39" s="370"/>
      <c r="I39" s="370"/>
      <c r="J39" s="370"/>
      <c r="K39" s="370"/>
      <c r="L39" s="370"/>
      <c r="M39" s="370"/>
      <c r="N39" s="370"/>
      <c r="O39" s="370"/>
      <c r="P39" s="370"/>
      <c r="T39" s="192"/>
      <c r="AI39" s="205"/>
      <c r="AJ39" s="8"/>
      <c r="AK39" s="42"/>
      <c r="AL39" s="42"/>
      <c r="AM39" s="194"/>
      <c r="AN39" s="194"/>
    </row>
    <row r="40" spans="1:47" s="191" customFormat="1" ht="12" customHeight="1" x14ac:dyDescent="0.25">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J40" s="8"/>
      <c r="AK40" s="42"/>
      <c r="AL40" s="42"/>
      <c r="AM40" s="194"/>
      <c r="AN40" s="194"/>
    </row>
    <row r="41" spans="1:47" s="1" customFormat="1" ht="20" x14ac:dyDescent="0.4">
      <c r="A41" s="237" t="s">
        <v>191</v>
      </c>
      <c r="B41" s="188"/>
      <c r="C41" s="188"/>
      <c r="D41" s="188"/>
      <c r="E41" s="188"/>
      <c r="F41" s="188"/>
      <c r="G41" s="188"/>
      <c r="H41" s="188"/>
      <c r="I41" s="188"/>
      <c r="J41" s="188"/>
      <c r="K41" s="188"/>
      <c r="L41" s="188"/>
      <c r="M41" s="188"/>
      <c r="N41" s="188"/>
      <c r="O41" s="188"/>
      <c r="P41" s="188"/>
      <c r="Q41" s="188"/>
      <c r="R41" s="188"/>
      <c r="S41" s="188"/>
      <c r="T41" s="187"/>
      <c r="U41" s="188"/>
      <c r="V41" s="188"/>
      <c r="W41" s="188"/>
      <c r="X41" s="188"/>
      <c r="Y41" s="188"/>
      <c r="Z41" s="188"/>
      <c r="AA41" s="188"/>
      <c r="AB41" s="188"/>
      <c r="AC41" s="188"/>
      <c r="AD41" s="188"/>
      <c r="AE41" s="188"/>
      <c r="AF41" s="188"/>
      <c r="AG41" s="188"/>
      <c r="AH41" s="191"/>
      <c r="AI41" s="191"/>
      <c r="AJ41" s="236"/>
      <c r="AK41" s="22"/>
      <c r="AL41" s="22"/>
      <c r="AM41" s="3"/>
      <c r="AN41" s="3"/>
      <c r="AU41" s="156"/>
    </row>
    <row r="42" spans="1:47" s="1" customFormat="1" ht="14.25" customHeight="1" x14ac:dyDescent="0.3">
      <c r="A42" s="356"/>
      <c r="B42" s="356"/>
      <c r="C42" s="356"/>
      <c r="D42" s="356"/>
      <c r="E42" s="356"/>
      <c r="F42" s="356"/>
      <c r="G42" s="356"/>
      <c r="H42" s="356"/>
      <c r="I42" s="356"/>
      <c r="J42" s="356"/>
      <c r="K42" s="356"/>
      <c r="L42" s="356"/>
      <c r="M42" s="356"/>
      <c r="N42" s="356"/>
      <c r="O42" s="356"/>
      <c r="P42" s="356"/>
      <c r="Q42" s="356"/>
      <c r="R42" s="356"/>
      <c r="S42" s="188"/>
      <c r="T42" s="356"/>
      <c r="U42" s="356"/>
      <c r="V42" s="356"/>
      <c r="W42" s="356"/>
      <c r="X42" s="356"/>
      <c r="Y42" s="356"/>
      <c r="Z42" s="356"/>
      <c r="AA42" s="356"/>
      <c r="AB42" s="356"/>
      <c r="AC42" s="187"/>
      <c r="AD42" s="187"/>
      <c r="AE42" s="187"/>
      <c r="AF42" s="187"/>
      <c r="AG42" s="187"/>
      <c r="AH42" s="191"/>
      <c r="AI42" s="191"/>
      <c r="AJ42" s="187"/>
      <c r="AK42" s="51"/>
      <c r="AL42" s="52"/>
      <c r="AM42" s="3"/>
      <c r="AN42" s="3"/>
      <c r="AU42" s="156"/>
    </row>
    <row r="43" spans="1:47" s="4" customFormat="1" ht="14.25" customHeight="1" x14ac:dyDescent="0.25">
      <c r="A43" s="238" t="s">
        <v>192</v>
      </c>
      <c r="B43" s="141"/>
      <c r="C43" s="141"/>
      <c r="D43" s="141"/>
      <c r="E43" s="141"/>
      <c r="F43" s="141"/>
      <c r="G43" s="141"/>
      <c r="H43" s="141"/>
      <c r="I43" s="141"/>
      <c r="J43" s="141"/>
      <c r="K43" s="141"/>
      <c r="L43" s="141"/>
      <c r="M43" s="141"/>
      <c r="N43" s="141"/>
      <c r="O43" s="141"/>
      <c r="P43" s="141"/>
      <c r="Q43" s="141"/>
      <c r="R43" s="141"/>
      <c r="S43" s="193"/>
      <c r="T43" s="141" t="s">
        <v>188</v>
      </c>
      <c r="U43" s="193"/>
      <c r="V43" s="193"/>
      <c r="W43" s="193"/>
      <c r="X43" s="193"/>
      <c r="Y43" s="193"/>
      <c r="Z43" s="193"/>
      <c r="AA43" s="193"/>
      <c r="AB43" s="193"/>
      <c r="AC43" s="194"/>
      <c r="AD43" s="194"/>
      <c r="AE43" s="194"/>
      <c r="AF43" s="194"/>
      <c r="AG43" s="194"/>
      <c r="AH43" s="194"/>
      <c r="AI43" s="194"/>
      <c r="AJ43" s="194"/>
      <c r="AK43" s="42"/>
      <c r="AL43" s="42"/>
      <c r="AM43" s="30"/>
      <c r="AN43" s="30"/>
      <c r="AU43" s="157"/>
    </row>
    <row r="44" spans="1:47" s="1" customFormat="1" ht="14.25" customHeight="1" x14ac:dyDescent="0.3">
      <c r="A44" s="356"/>
      <c r="B44" s="356"/>
      <c r="C44" s="356"/>
      <c r="D44" s="356"/>
      <c r="E44" s="356"/>
      <c r="F44" s="356"/>
      <c r="G44" s="356"/>
      <c r="H44" s="356"/>
      <c r="I44" s="356"/>
      <c r="J44" s="356"/>
      <c r="K44" s="356"/>
      <c r="L44" s="356"/>
      <c r="M44" s="356"/>
      <c r="N44" s="356"/>
      <c r="O44" s="356"/>
      <c r="P44" s="356"/>
      <c r="Q44" s="356"/>
      <c r="R44" s="356"/>
      <c r="S44" s="188"/>
      <c r="T44" s="357"/>
      <c r="U44" s="357"/>
      <c r="V44" s="188"/>
      <c r="W44" s="356"/>
      <c r="X44" s="356"/>
      <c r="Y44" s="188"/>
      <c r="Z44" s="357"/>
      <c r="AA44" s="357"/>
      <c r="AB44" s="357"/>
      <c r="AC44" s="357"/>
      <c r="AD44" s="357"/>
      <c r="AE44" s="188"/>
      <c r="AF44" s="356"/>
      <c r="AG44" s="356"/>
      <c r="AH44" s="188"/>
      <c r="AI44" s="419"/>
      <c r="AJ44" s="419"/>
      <c r="AK44" s="42"/>
      <c r="AL44" s="22"/>
      <c r="AM44" s="3"/>
      <c r="AN44" s="3"/>
      <c r="AU44" s="156"/>
    </row>
    <row r="45" spans="1:47" s="7" customFormat="1" ht="14.25" customHeight="1" x14ac:dyDescent="0.25">
      <c r="A45" s="238" t="s">
        <v>173</v>
      </c>
      <c r="B45" s="36"/>
      <c r="C45" s="36"/>
      <c r="D45" s="36"/>
      <c r="E45" s="36"/>
      <c r="F45" s="36"/>
      <c r="G45" s="36"/>
      <c r="H45" s="36"/>
      <c r="I45" s="36"/>
      <c r="J45" s="36"/>
      <c r="K45" s="36"/>
      <c r="L45" s="36"/>
      <c r="M45" s="36"/>
      <c r="N45" s="36"/>
      <c r="O45" s="36"/>
      <c r="P45" s="36"/>
      <c r="Q45" s="36"/>
      <c r="R45" s="36"/>
      <c r="S45" s="141"/>
      <c r="T45" s="247" t="s">
        <v>7</v>
      </c>
      <c r="U45" s="247"/>
      <c r="V45" s="141"/>
      <c r="W45" s="247" t="s">
        <v>5</v>
      </c>
      <c r="X45" s="247"/>
      <c r="Y45" s="141"/>
      <c r="Z45" s="247" t="s">
        <v>0</v>
      </c>
      <c r="AA45" s="247"/>
      <c r="AB45" s="247"/>
      <c r="AC45" s="247"/>
      <c r="AD45" s="247"/>
      <c r="AE45" s="141"/>
      <c r="AF45" s="141" t="s">
        <v>2</v>
      </c>
      <c r="AG45" s="141"/>
      <c r="AH45" s="141"/>
      <c r="AI45" s="141" t="s">
        <v>4</v>
      </c>
      <c r="AJ45" s="141"/>
      <c r="AK45" s="42"/>
      <c r="AL45" s="60"/>
      <c r="AM45" s="36"/>
      <c r="AN45" s="36"/>
      <c r="AU45" s="158"/>
    </row>
    <row r="46" spans="1:47" s="158" customFormat="1" ht="11.5" x14ac:dyDescent="0.25">
      <c r="A46" s="141"/>
      <c r="B46" s="36"/>
      <c r="C46" s="36"/>
      <c r="D46" s="36"/>
      <c r="E46" s="36"/>
      <c r="F46" s="36"/>
      <c r="G46" s="36"/>
      <c r="H46" s="36"/>
      <c r="I46" s="36"/>
      <c r="J46" s="36"/>
      <c r="K46" s="36"/>
      <c r="L46" s="36"/>
      <c r="M46" s="36"/>
      <c r="N46" s="36"/>
      <c r="O46" s="36"/>
      <c r="P46" s="36"/>
      <c r="Q46" s="36"/>
      <c r="R46" s="36"/>
      <c r="S46" s="141"/>
      <c r="T46" s="141"/>
      <c r="U46" s="141"/>
      <c r="V46" s="141"/>
      <c r="W46" s="141"/>
      <c r="X46" s="141"/>
      <c r="Y46" s="141"/>
      <c r="Z46" s="141"/>
      <c r="AA46" s="141"/>
      <c r="AB46" s="141"/>
      <c r="AC46" s="141"/>
      <c r="AD46" s="141"/>
      <c r="AE46" s="141"/>
      <c r="AF46" s="141"/>
      <c r="AG46" s="141"/>
      <c r="AH46" s="141"/>
      <c r="AI46" s="141"/>
      <c r="AJ46" s="141"/>
      <c r="AK46" s="42"/>
      <c r="AL46" s="60"/>
      <c r="AM46" s="36"/>
      <c r="AN46" s="36"/>
    </row>
    <row r="47" spans="1:47" s="158" customFormat="1" ht="11.5" x14ac:dyDescent="0.35">
      <c r="A47" s="239"/>
      <c r="B47" s="36"/>
      <c r="C47" s="36"/>
      <c r="D47" s="36"/>
      <c r="E47" s="36"/>
      <c r="F47" s="36"/>
      <c r="G47" s="36"/>
      <c r="H47" s="36"/>
      <c r="I47" s="36"/>
      <c r="J47" s="36"/>
      <c r="K47" s="36"/>
      <c r="L47" s="36"/>
      <c r="M47" s="36"/>
      <c r="N47" s="36"/>
      <c r="O47" s="36"/>
      <c r="P47" s="36"/>
      <c r="Q47" s="36"/>
      <c r="R47" s="36"/>
      <c r="S47" s="141"/>
      <c r="T47" s="141"/>
      <c r="U47" s="141"/>
      <c r="V47" s="141"/>
      <c r="W47" s="141"/>
      <c r="X47" s="141"/>
      <c r="Y47" s="141"/>
      <c r="Z47" s="141"/>
      <c r="AA47" s="141"/>
      <c r="AB47" s="141"/>
      <c r="AC47" s="141"/>
      <c r="AD47" s="141"/>
      <c r="AE47" s="141"/>
      <c r="AF47" s="141"/>
      <c r="AG47" s="141"/>
      <c r="AH47" s="141"/>
      <c r="AI47" s="141"/>
      <c r="AJ47" s="141"/>
      <c r="AK47" s="141"/>
      <c r="AL47" s="60"/>
      <c r="AM47" s="36"/>
      <c r="AN47" s="36"/>
    </row>
    <row r="48" spans="1:47" s="1" customFormat="1" ht="20" x14ac:dyDescent="0.4">
      <c r="A48" s="235" t="s">
        <v>211</v>
      </c>
      <c r="B48" s="187"/>
      <c r="C48" s="187"/>
      <c r="D48" s="187"/>
      <c r="E48" s="187"/>
      <c r="F48" s="187"/>
      <c r="G48" s="187"/>
      <c r="H48" s="187"/>
      <c r="I48" s="187"/>
      <c r="J48" s="187"/>
      <c r="K48" s="187"/>
      <c r="L48" s="187"/>
      <c r="M48" s="187"/>
      <c r="N48" s="187"/>
      <c r="O48" s="187"/>
      <c r="P48" s="187"/>
      <c r="Q48" s="187"/>
      <c r="R48" s="187"/>
      <c r="S48" s="188"/>
      <c r="T48" s="187"/>
      <c r="U48" s="187"/>
      <c r="V48" s="187"/>
      <c r="W48" s="187"/>
      <c r="X48" s="187"/>
      <c r="Y48" s="187"/>
      <c r="Z48" s="187"/>
      <c r="AA48" s="187"/>
      <c r="AB48" s="187"/>
      <c r="AC48" s="188"/>
      <c r="AD48" s="187"/>
      <c r="AE48" s="187"/>
      <c r="AF48" s="187"/>
      <c r="AG48" s="187"/>
      <c r="AH48" s="187"/>
      <c r="AI48" s="187"/>
      <c r="AJ48" s="236"/>
      <c r="AK48" s="141"/>
      <c r="AL48" s="22"/>
      <c r="AM48" s="3"/>
      <c r="AN48" s="3"/>
      <c r="AU48" s="156"/>
    </row>
    <row r="49" spans="1:47" s="4" customFormat="1" ht="14.25" customHeight="1" x14ac:dyDescent="0.3">
      <c r="A49" s="356"/>
      <c r="B49" s="356"/>
      <c r="C49" s="356"/>
      <c r="D49" s="356"/>
      <c r="E49" s="356"/>
      <c r="F49" s="356"/>
      <c r="G49" s="356"/>
      <c r="H49" s="356"/>
      <c r="I49" s="356"/>
      <c r="J49" s="356"/>
      <c r="K49" s="356"/>
      <c r="L49" s="356"/>
      <c r="M49" s="356"/>
      <c r="N49" s="356"/>
      <c r="O49" s="356"/>
      <c r="P49" s="187"/>
      <c r="Q49" s="356"/>
      <c r="R49" s="356"/>
      <c r="S49" s="356"/>
      <c r="T49" s="356"/>
      <c r="U49" s="356"/>
      <c r="V49" s="356"/>
      <c r="W49" s="356"/>
      <c r="X49" s="356"/>
      <c r="Y49" s="356"/>
      <c r="Z49" s="356"/>
      <c r="AA49" s="356"/>
      <c r="AB49" s="356"/>
      <c r="AC49" s="356"/>
      <c r="AD49" s="356"/>
      <c r="AE49" s="194"/>
      <c r="AF49" s="356"/>
      <c r="AG49" s="356"/>
      <c r="AH49" s="356"/>
      <c r="AI49" s="356"/>
      <c r="AJ49" s="356"/>
      <c r="AK49" s="141"/>
      <c r="AL49" s="22"/>
      <c r="AM49" s="30"/>
      <c r="AN49" s="30"/>
      <c r="AU49" s="157"/>
    </row>
    <row r="50" spans="1:47" s="4" customFormat="1" ht="14.25" customHeight="1" x14ac:dyDescent="0.3">
      <c r="A50" s="146" t="s">
        <v>176</v>
      </c>
      <c r="B50" s="194"/>
      <c r="C50" s="194"/>
      <c r="D50" s="194"/>
      <c r="E50" s="194"/>
      <c r="F50" s="194"/>
      <c r="G50" s="194"/>
      <c r="H50" s="194"/>
      <c r="I50" s="194"/>
      <c r="J50" s="194"/>
      <c r="K50" s="194"/>
      <c r="L50" s="194"/>
      <c r="M50" s="194"/>
      <c r="N50" s="193"/>
      <c r="O50" s="193"/>
      <c r="P50" s="187"/>
      <c r="Q50" s="146" t="s">
        <v>174</v>
      </c>
      <c r="R50" s="194"/>
      <c r="S50" s="194"/>
      <c r="T50" s="194"/>
      <c r="U50" s="194"/>
      <c r="V50" s="194"/>
      <c r="W50" s="194"/>
      <c r="X50" s="194"/>
      <c r="Y50" s="194"/>
      <c r="Z50" s="194"/>
      <c r="AA50" s="194"/>
      <c r="AB50" s="194"/>
      <c r="AC50" s="194"/>
      <c r="AD50" s="193"/>
      <c r="AE50" s="194"/>
      <c r="AF50" s="141" t="s">
        <v>9</v>
      </c>
      <c r="AG50" s="193"/>
      <c r="AH50" s="193"/>
      <c r="AI50" s="193"/>
      <c r="AJ50" s="193"/>
      <c r="AK50" s="141"/>
      <c r="AL50" s="22"/>
      <c r="AM50" s="30"/>
      <c r="AN50" s="30"/>
      <c r="AU50" s="157"/>
    </row>
    <row r="51" spans="1:47" s="191" customFormat="1" ht="11.5" customHeight="1" x14ac:dyDescent="0.3">
      <c r="A51" s="257"/>
      <c r="B51" s="257"/>
      <c r="C51" s="257"/>
      <c r="D51" s="257"/>
      <c r="E51" s="257"/>
      <c r="F51" s="257"/>
      <c r="G51" s="257"/>
      <c r="H51" s="257"/>
      <c r="I51" s="257"/>
      <c r="J51" s="257"/>
      <c r="K51" s="257"/>
      <c r="L51" s="257"/>
      <c r="M51" s="257"/>
      <c r="N51" s="257"/>
      <c r="O51" s="258"/>
      <c r="P51" s="259"/>
      <c r="Q51" s="420" t="s">
        <v>175</v>
      </c>
      <c r="R51" s="420"/>
      <c r="S51" s="420"/>
      <c r="T51" s="420"/>
      <c r="U51" s="420"/>
      <c r="V51" s="420"/>
      <c r="W51" s="420"/>
      <c r="X51" s="420"/>
      <c r="Y51" s="420"/>
      <c r="Z51" s="420"/>
      <c r="AA51" s="420"/>
      <c r="AB51" s="420"/>
      <c r="AC51" s="420"/>
      <c r="AD51" s="420"/>
      <c r="AE51" s="260"/>
      <c r="AF51" s="261"/>
      <c r="AG51" s="258"/>
      <c r="AH51" s="258"/>
      <c r="AI51" s="258"/>
      <c r="AJ51" s="258"/>
      <c r="AK51" s="141"/>
      <c r="AL51" s="193"/>
      <c r="AM51" s="194"/>
      <c r="AN51" s="194"/>
    </row>
    <row r="52" spans="1:47" s="191" customFormat="1" ht="11.5" customHeight="1" x14ac:dyDescent="0.3">
      <c r="A52" s="257"/>
      <c r="B52" s="257"/>
      <c r="C52" s="257"/>
      <c r="D52" s="257"/>
      <c r="E52" s="257"/>
      <c r="F52" s="257"/>
      <c r="G52" s="257"/>
      <c r="H52" s="257"/>
      <c r="I52" s="257"/>
      <c r="J52" s="257"/>
      <c r="K52" s="257"/>
      <c r="L52" s="257"/>
      <c r="M52" s="257"/>
      <c r="N52" s="257"/>
      <c r="O52" s="258"/>
      <c r="P52" s="259"/>
      <c r="Q52" s="420"/>
      <c r="R52" s="420"/>
      <c r="S52" s="420"/>
      <c r="T52" s="420"/>
      <c r="U52" s="420"/>
      <c r="V52" s="420"/>
      <c r="W52" s="420"/>
      <c r="X52" s="420"/>
      <c r="Y52" s="420"/>
      <c r="Z52" s="420"/>
      <c r="AA52" s="420"/>
      <c r="AB52" s="420"/>
      <c r="AC52" s="420"/>
      <c r="AD52" s="420"/>
      <c r="AE52" s="260"/>
      <c r="AF52" s="261"/>
      <c r="AG52" s="258"/>
      <c r="AH52" s="258"/>
      <c r="AI52" s="258"/>
      <c r="AJ52" s="258"/>
      <c r="AK52" s="141"/>
      <c r="AL52" s="193"/>
      <c r="AM52" s="194"/>
      <c r="AN52" s="194"/>
    </row>
    <row r="53" spans="1:47" s="191" customFormat="1" ht="11.5" customHeight="1" x14ac:dyDescent="0.3">
      <c r="A53" s="257"/>
      <c r="B53" s="257"/>
      <c r="C53" s="257"/>
      <c r="D53" s="257"/>
      <c r="E53" s="257"/>
      <c r="F53" s="257"/>
      <c r="G53" s="257"/>
      <c r="H53" s="257"/>
      <c r="I53" s="257"/>
      <c r="J53" s="257"/>
      <c r="K53" s="257"/>
      <c r="L53" s="257"/>
      <c r="M53" s="257"/>
      <c r="N53" s="257"/>
      <c r="O53" s="258"/>
      <c r="P53" s="259"/>
      <c r="Q53" s="299"/>
      <c r="R53" s="299"/>
      <c r="S53" s="299"/>
      <c r="T53" s="299"/>
      <c r="U53" s="299"/>
      <c r="V53" s="299"/>
      <c r="W53" s="299"/>
      <c r="X53" s="299"/>
      <c r="Y53" s="299"/>
      <c r="Z53" s="299"/>
      <c r="AA53" s="299"/>
      <c r="AB53" s="299"/>
      <c r="AC53" s="299"/>
      <c r="AD53" s="299"/>
      <c r="AE53" s="260"/>
      <c r="AF53" s="261"/>
      <c r="AG53" s="258"/>
      <c r="AH53" s="258"/>
      <c r="AI53" s="258"/>
      <c r="AJ53" s="258"/>
      <c r="AK53" s="141"/>
      <c r="AL53" s="193"/>
      <c r="AM53" s="194"/>
      <c r="AN53" s="194"/>
    </row>
    <row r="54" spans="1:47" s="4" customFormat="1" ht="11.5" customHeight="1" x14ac:dyDescent="0.3">
      <c r="A54" s="257"/>
      <c r="B54" s="257"/>
      <c r="C54" s="257"/>
      <c r="D54" s="257"/>
      <c r="E54" s="257"/>
      <c r="F54" s="257"/>
      <c r="G54" s="257"/>
      <c r="H54" s="257"/>
      <c r="I54" s="257"/>
      <c r="J54" s="257"/>
      <c r="K54" s="257"/>
      <c r="L54" s="257"/>
      <c r="M54" s="257"/>
      <c r="N54" s="257"/>
      <c r="O54" s="262"/>
      <c r="P54" s="262"/>
      <c r="Q54" s="262"/>
      <c r="R54" s="262"/>
      <c r="S54" s="257"/>
      <c r="T54" s="263" t="s">
        <v>114</v>
      </c>
      <c r="U54" s="263"/>
      <c r="V54" s="263"/>
      <c r="W54" s="263"/>
      <c r="X54" s="264"/>
      <c r="Y54" s="265"/>
      <c r="Z54" s="265"/>
      <c r="AA54" s="263"/>
      <c r="AB54" s="263"/>
      <c r="AC54" s="263"/>
      <c r="AD54" s="264"/>
      <c r="AE54" s="265"/>
      <c r="AF54" s="265"/>
      <c r="AG54" s="265"/>
      <c r="AH54" s="265"/>
      <c r="AI54" s="361" t="s">
        <v>11</v>
      </c>
      <c r="AJ54" s="361"/>
      <c r="AK54" s="81" t="b">
        <v>0</v>
      </c>
      <c r="AL54" s="42"/>
      <c r="AM54" s="30"/>
      <c r="AN54" s="30"/>
      <c r="AU54" s="157"/>
    </row>
    <row r="55" spans="1:47" s="4" customFormat="1" ht="17.25" customHeight="1" x14ac:dyDescent="0.25">
      <c r="A55" s="266" t="s">
        <v>108</v>
      </c>
      <c r="B55" s="267"/>
      <c r="C55" s="267"/>
      <c r="D55" s="267"/>
      <c r="E55" s="267"/>
      <c r="F55" s="267"/>
      <c r="G55" s="267"/>
      <c r="H55" s="267"/>
      <c r="I55" s="267"/>
      <c r="J55" s="267"/>
      <c r="K55" s="267"/>
      <c r="L55" s="267"/>
      <c r="M55" s="267"/>
      <c r="N55" s="267"/>
      <c r="O55" s="267"/>
      <c r="P55" s="268"/>
      <c r="Q55" s="268"/>
      <c r="R55" s="268"/>
      <c r="S55" s="257"/>
      <c r="T55" s="269" t="s">
        <v>12</v>
      </c>
      <c r="U55" s="269"/>
      <c r="V55" s="269"/>
      <c r="W55" s="269"/>
      <c r="X55" s="269"/>
      <c r="Y55" s="269"/>
      <c r="Z55" s="377"/>
      <c r="AA55" s="377"/>
      <c r="AB55" s="377"/>
      <c r="AC55" s="377"/>
      <c r="AD55" s="368" t="s">
        <v>120</v>
      </c>
      <c r="AE55" s="368"/>
      <c r="AF55" s="368"/>
      <c r="AG55" s="368"/>
      <c r="AH55" s="368"/>
      <c r="AI55" s="362"/>
      <c r="AJ55" s="362"/>
      <c r="AK55" s="28"/>
      <c r="AL55" s="28"/>
      <c r="AM55" s="30"/>
      <c r="AN55" s="30"/>
      <c r="AU55" s="157"/>
    </row>
    <row r="56" spans="1:47" s="4" customFormat="1" ht="14.25" customHeight="1" x14ac:dyDescent="0.25">
      <c r="Z56" s="359" t="s">
        <v>103</v>
      </c>
      <c r="AA56" s="359"/>
      <c r="AB56" s="359"/>
      <c r="AC56" s="359"/>
      <c r="AD56" s="359"/>
      <c r="AE56" s="359"/>
      <c r="AF56" s="359"/>
      <c r="AG56" s="359"/>
      <c r="AH56" s="359"/>
      <c r="AI56" s="359"/>
      <c r="AJ56" s="359"/>
      <c r="AK56" s="32"/>
      <c r="AL56" s="32"/>
      <c r="AM56" s="30"/>
      <c r="AN56" s="30"/>
      <c r="AU56" s="157"/>
    </row>
    <row r="57" spans="1:47" s="4" customFormat="1" ht="14.25" customHeight="1" x14ac:dyDescent="0.25">
      <c r="Z57" s="359"/>
      <c r="AA57" s="359"/>
      <c r="AB57" s="359"/>
      <c r="AC57" s="359"/>
      <c r="AD57" s="359"/>
      <c r="AE57" s="359"/>
      <c r="AF57" s="359"/>
      <c r="AG57" s="359"/>
      <c r="AH57" s="359"/>
      <c r="AI57" s="359"/>
      <c r="AJ57" s="359"/>
      <c r="AK57" s="32"/>
      <c r="AL57" s="32"/>
      <c r="AM57" s="30"/>
      <c r="AN57" s="30"/>
      <c r="AU57" s="157"/>
    </row>
    <row r="58" spans="1:47" s="4" customFormat="1" ht="14.25" customHeight="1" x14ac:dyDescent="0.25">
      <c r="Z58" s="373" t="s">
        <v>115</v>
      </c>
      <c r="AA58" s="373"/>
      <c r="AB58" s="373"/>
      <c r="AC58" s="373"/>
      <c r="AD58" s="373"/>
      <c r="AE58" s="373"/>
      <c r="AF58" s="373"/>
      <c r="AG58" s="373"/>
      <c r="AH58" s="373"/>
      <c r="AI58" s="373"/>
      <c r="AJ58" s="373"/>
      <c r="AK58" s="32"/>
      <c r="AL58" s="32"/>
      <c r="AM58" s="30"/>
      <c r="AN58" s="30"/>
      <c r="AU58" s="157"/>
    </row>
    <row r="59" spans="1:47" s="4" customFormat="1" ht="14.25" customHeight="1" x14ac:dyDescent="0.25">
      <c r="Z59" s="374"/>
      <c r="AA59" s="374"/>
      <c r="AB59" s="374"/>
      <c r="AC59" s="374"/>
      <c r="AD59" s="374"/>
      <c r="AE59" s="374"/>
      <c r="AF59" s="374"/>
      <c r="AG59" s="374"/>
      <c r="AH59" s="374"/>
      <c r="AI59" s="374"/>
      <c r="AJ59" s="374"/>
      <c r="AK59" s="32"/>
      <c r="AL59" s="32"/>
      <c r="AM59" s="30"/>
      <c r="AN59" s="30"/>
      <c r="AU59" s="157"/>
    </row>
    <row r="60" spans="1:47" s="191" customFormat="1" ht="14.25" customHeight="1" x14ac:dyDescent="0.25">
      <c r="Z60" s="298"/>
      <c r="AA60" s="298"/>
      <c r="AB60" s="298"/>
      <c r="AC60" s="298"/>
      <c r="AD60" s="298"/>
      <c r="AE60" s="298"/>
      <c r="AF60" s="298"/>
      <c r="AG60" s="298"/>
      <c r="AH60" s="298"/>
      <c r="AI60" s="298"/>
      <c r="AJ60" s="298"/>
      <c r="AK60" s="196"/>
      <c r="AL60" s="196"/>
      <c r="AM60" s="194"/>
      <c r="AN60" s="194"/>
    </row>
    <row r="61" spans="1:47" s="191" customFormat="1" ht="35.25" customHeight="1" x14ac:dyDescent="0.25">
      <c r="A61" s="375"/>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196"/>
      <c r="AL61" s="196"/>
      <c r="AM61" s="194"/>
      <c r="AN61" s="194"/>
    </row>
    <row r="62" spans="1:47" s="100" customFormat="1" ht="14.25" customHeight="1" x14ac:dyDescent="0.3">
      <c r="Z62" s="1"/>
      <c r="AA62" s="1"/>
      <c r="AB62" s="1"/>
      <c r="AC62" s="1"/>
      <c r="AD62" s="1"/>
      <c r="AE62" s="1"/>
      <c r="AF62" s="1"/>
      <c r="AG62" s="1"/>
      <c r="AH62" s="1"/>
      <c r="AI62" s="1"/>
      <c r="AJ62" s="1"/>
      <c r="AK62" s="191"/>
      <c r="AL62" s="1"/>
      <c r="AM62" s="30"/>
      <c r="AN62" s="30"/>
      <c r="AU62" s="157"/>
    </row>
    <row r="63" spans="1:47" s="1" customFormat="1" ht="20.25" customHeight="1" x14ac:dyDescent="0.4">
      <c r="A63" s="2" t="s">
        <v>209</v>
      </c>
      <c r="T63" s="5"/>
      <c r="W63" s="277"/>
      <c r="X63" s="277"/>
      <c r="Y63" s="7"/>
      <c r="Z63" s="7"/>
      <c r="AA63" s="7"/>
      <c r="AB63" s="7"/>
      <c r="AE63" s="7"/>
      <c r="AF63" s="7"/>
      <c r="AI63" s="33"/>
      <c r="AJ63" s="33"/>
      <c r="AK63" s="61"/>
      <c r="AL63" s="61"/>
      <c r="AM63" s="3"/>
      <c r="AN63" s="3"/>
      <c r="AU63" s="156"/>
    </row>
    <row r="64" spans="1:47" s="17" customFormat="1" ht="16.5" customHeight="1" x14ac:dyDescent="0.3">
      <c r="A64" s="367" t="s">
        <v>13</v>
      </c>
      <c r="B64" s="367"/>
      <c r="C64" s="367"/>
      <c r="D64" s="367" t="s">
        <v>205</v>
      </c>
      <c r="E64" s="367"/>
      <c r="F64" s="367"/>
      <c r="G64" s="367"/>
      <c r="H64" s="367"/>
      <c r="I64" s="367"/>
      <c r="J64" s="367"/>
      <c r="K64" s="367" t="s">
        <v>206</v>
      </c>
      <c r="L64" s="367"/>
      <c r="M64" s="367"/>
      <c r="N64" s="367"/>
      <c r="O64" s="367"/>
      <c r="P64" s="367"/>
      <c r="Q64" s="367"/>
      <c r="R64" s="367" t="s">
        <v>39</v>
      </c>
      <c r="S64" s="367"/>
      <c r="T64" s="367" t="s">
        <v>40</v>
      </c>
      <c r="U64" s="367"/>
      <c r="V64" s="367" t="s">
        <v>38</v>
      </c>
      <c r="W64" s="367"/>
      <c r="X64" s="367"/>
      <c r="Y64" s="367" t="s">
        <v>117</v>
      </c>
      <c r="Z64" s="367"/>
      <c r="AA64" s="367"/>
      <c r="AB64" s="367"/>
      <c r="AC64" s="367"/>
      <c r="AD64" s="367"/>
      <c r="AE64" s="367"/>
      <c r="AF64" s="367"/>
      <c r="AG64" s="360" t="s">
        <v>36</v>
      </c>
      <c r="AH64" s="360"/>
      <c r="AI64" s="241" t="s">
        <v>15</v>
      </c>
      <c r="AJ64" s="35"/>
      <c r="AK64" s="284" t="s">
        <v>11</v>
      </c>
      <c r="AL64" s="64" t="s">
        <v>214</v>
      </c>
      <c r="AM64" s="37"/>
      <c r="AN64" s="64" t="s">
        <v>171</v>
      </c>
      <c r="AO64" s="17" t="s">
        <v>252</v>
      </c>
      <c r="AP64" s="17" t="s">
        <v>255</v>
      </c>
      <c r="AQ64" s="17" t="s">
        <v>137</v>
      </c>
      <c r="AR64" s="17" t="s">
        <v>140</v>
      </c>
      <c r="AS64" s="88"/>
    </row>
    <row r="65" spans="1:48" s="4" customFormat="1" ht="12.25" customHeight="1" x14ac:dyDescent="0.25">
      <c r="A65" s="355"/>
      <c r="B65" s="355"/>
      <c r="C65" s="355"/>
      <c r="D65" s="355"/>
      <c r="E65" s="355"/>
      <c r="F65" s="355"/>
      <c r="G65" s="355"/>
      <c r="H65" s="355"/>
      <c r="I65" s="355"/>
      <c r="J65" s="355"/>
      <c r="K65" s="355"/>
      <c r="L65" s="355"/>
      <c r="M65" s="355"/>
      <c r="N65" s="355"/>
      <c r="O65" s="355"/>
      <c r="P65" s="355"/>
      <c r="Q65" s="355"/>
      <c r="R65" s="355"/>
      <c r="S65" s="355"/>
      <c r="T65" s="355"/>
      <c r="U65" s="355"/>
      <c r="V65" s="358"/>
      <c r="W65" s="358"/>
      <c r="X65" s="358"/>
      <c r="Y65" s="355"/>
      <c r="Z65" s="355"/>
      <c r="AA65" s="355"/>
      <c r="AB65" s="355"/>
      <c r="AC65" s="355"/>
      <c r="AD65" s="355"/>
      <c r="AE65" s="355"/>
      <c r="AF65" s="355"/>
      <c r="AG65" s="355"/>
      <c r="AH65" s="355"/>
      <c r="AI65" s="303" t="str">
        <f t="shared" ref="AI65:AI70" si="0">IFERROR(IF(ISTEXT(A65),IF(AND(ISNUMBER(R65),ISNUMBER(T65),ISNUMBER(V65),ISTEXT(Y65)),VLOOKUP(A65,$A$122:$AJ$172,36,FALSE)*AG65,"Missing product info"),""),"")</f>
        <v/>
      </c>
      <c r="AJ65" s="196"/>
      <c r="AK65" s="32" t="b">
        <v>0</v>
      </c>
      <c r="AL65" s="242" t="str">
        <f>IF('Pre-approval Application'!$AK65,ROW(),"")</f>
        <v/>
      </c>
      <c r="AM65" s="30"/>
      <c r="AN65" s="234" t="str">
        <f t="shared" ref="AN65:AN95" si="1">IFERROR(AG65*AO65/1000*AP65*AQ65*AR65, "")</f>
        <v/>
      </c>
      <c r="AO65" s="78" t="str">
        <f>IFERROR(VLOOKUP(A65,'background information'!$A$6:$L$44,12,FALSE), "")</f>
        <v/>
      </c>
      <c r="AP65" s="4" t="str">
        <f>IFERROR(IF(V65&lt;&gt;"",V65*52,VLOOKUP(A65,'background information'!$A$6:$J$44,8,FALSE)),"")</f>
        <v/>
      </c>
      <c r="AQ65" s="157" t="str">
        <f>IFERROR(VLOOKUP(A65, 'background information'!$A$6:$J$44, 9),"")</f>
        <v/>
      </c>
      <c r="AR65" s="4" t="str">
        <f>IFERROR(VLOOKUP(A65, 'background information'!$A$6:$J$44, 10,FALSE),"")</f>
        <v/>
      </c>
      <c r="AS65" s="157"/>
      <c r="AT65" s="30"/>
      <c r="AU65" s="30"/>
      <c r="AV65" s="30"/>
    </row>
    <row r="66" spans="1:48" s="4" customFormat="1" ht="11.5" x14ac:dyDescent="0.25">
      <c r="A66" s="355"/>
      <c r="B66" s="355"/>
      <c r="C66" s="355"/>
      <c r="D66" s="355"/>
      <c r="E66" s="355"/>
      <c r="F66" s="355"/>
      <c r="G66" s="355"/>
      <c r="H66" s="355"/>
      <c r="I66" s="355"/>
      <c r="J66" s="355"/>
      <c r="K66" s="355"/>
      <c r="L66" s="355"/>
      <c r="M66" s="355"/>
      <c r="N66" s="355"/>
      <c r="O66" s="355"/>
      <c r="P66" s="355"/>
      <c r="Q66" s="355"/>
      <c r="R66" s="355"/>
      <c r="S66" s="355"/>
      <c r="T66" s="355"/>
      <c r="U66" s="355"/>
      <c r="V66" s="358"/>
      <c r="W66" s="358"/>
      <c r="X66" s="358"/>
      <c r="Y66" s="355"/>
      <c r="Z66" s="355"/>
      <c r="AA66" s="355"/>
      <c r="AB66" s="355"/>
      <c r="AC66" s="355"/>
      <c r="AD66" s="355"/>
      <c r="AE66" s="355"/>
      <c r="AF66" s="355"/>
      <c r="AG66" s="355"/>
      <c r="AH66" s="355"/>
      <c r="AI66" s="303" t="str">
        <f t="shared" si="0"/>
        <v/>
      </c>
      <c r="AJ66" s="196"/>
      <c r="AK66" s="32" t="b">
        <v>0</v>
      </c>
      <c r="AL66" s="242" t="str">
        <f>IF('Pre-approval Application'!$AK66,ROW(),"")</f>
        <v/>
      </c>
      <c r="AN66" s="234" t="str">
        <f t="shared" si="1"/>
        <v/>
      </c>
      <c r="AO66" s="78" t="str">
        <f>IFERROR(VLOOKUP(A66,'background information'!$A$6:$L$44,12,FALSE), "")</f>
        <v/>
      </c>
      <c r="AP66" s="191" t="str">
        <f>IFERROR(IF(V66&lt;&gt;"",V66*52,VLOOKUP(A66,'background information'!$A$6:$J$31,8,FALSE)),"")</f>
        <v/>
      </c>
      <c r="AQ66" s="191" t="str">
        <f>IFERROR(VLOOKUP(A66, 'background information'!$A$6:$J$44, 9),"")</f>
        <v/>
      </c>
      <c r="AR66" s="191" t="str">
        <f>IFERROR(VLOOKUP(A66, 'background information'!$A$6:$J$44, 10,FALSE),"")</f>
        <v/>
      </c>
      <c r="AS66" s="191"/>
    </row>
    <row r="67" spans="1:48" s="4" customFormat="1" ht="11.5" x14ac:dyDescent="0.25">
      <c r="A67" s="355"/>
      <c r="B67" s="355"/>
      <c r="C67" s="355"/>
      <c r="D67" s="355"/>
      <c r="E67" s="355"/>
      <c r="F67" s="355"/>
      <c r="G67" s="355"/>
      <c r="H67" s="355"/>
      <c r="I67" s="355"/>
      <c r="J67" s="355"/>
      <c r="K67" s="355"/>
      <c r="L67" s="355"/>
      <c r="M67" s="355"/>
      <c r="N67" s="355"/>
      <c r="O67" s="355"/>
      <c r="P67" s="355"/>
      <c r="Q67" s="355"/>
      <c r="R67" s="355"/>
      <c r="S67" s="355"/>
      <c r="T67" s="355"/>
      <c r="U67" s="355"/>
      <c r="V67" s="358"/>
      <c r="W67" s="358"/>
      <c r="X67" s="358"/>
      <c r="Y67" s="355"/>
      <c r="Z67" s="355"/>
      <c r="AA67" s="355"/>
      <c r="AB67" s="355"/>
      <c r="AC67" s="355"/>
      <c r="AD67" s="355"/>
      <c r="AE67" s="355"/>
      <c r="AF67" s="355"/>
      <c r="AG67" s="355"/>
      <c r="AH67" s="355"/>
      <c r="AI67" s="303" t="str">
        <f t="shared" si="0"/>
        <v/>
      </c>
      <c r="AJ67" s="196"/>
      <c r="AK67" s="32" t="b">
        <v>0</v>
      </c>
      <c r="AL67" s="242" t="str">
        <f>IF('Pre-approval Application'!$AK67,ROW(),"")</f>
        <v/>
      </c>
      <c r="AN67" s="234" t="str">
        <f t="shared" si="1"/>
        <v/>
      </c>
      <c r="AO67" s="78" t="str">
        <f>IFERROR(VLOOKUP(A67,'background information'!$A$6:$L$44,12,FALSE), "")</f>
        <v/>
      </c>
      <c r="AP67" s="191" t="str">
        <f>IFERROR(IF(V67&lt;&gt;"",V67*52,VLOOKUP(A67,'background information'!$A$6:$J$31,8,FALSE)),"")</f>
        <v/>
      </c>
      <c r="AQ67" s="191" t="str">
        <f>IFERROR(VLOOKUP(A67, 'background information'!$A$6:$J$44, 9),"")</f>
        <v/>
      </c>
      <c r="AR67" s="191" t="str">
        <f>IFERROR(VLOOKUP(A67, 'background information'!$A$6:$J$44, 10,FALSE),"")</f>
        <v/>
      </c>
      <c r="AS67" s="191"/>
    </row>
    <row r="68" spans="1:48" s="4" customFormat="1" ht="11.5" x14ac:dyDescent="0.25">
      <c r="A68" s="355"/>
      <c r="B68" s="355"/>
      <c r="C68" s="355"/>
      <c r="D68" s="355"/>
      <c r="E68" s="355"/>
      <c r="F68" s="355"/>
      <c r="G68" s="355"/>
      <c r="H68" s="355"/>
      <c r="I68" s="355"/>
      <c r="J68" s="355"/>
      <c r="K68" s="355"/>
      <c r="L68" s="355"/>
      <c r="M68" s="355"/>
      <c r="N68" s="355"/>
      <c r="O68" s="355"/>
      <c r="P68" s="355"/>
      <c r="Q68" s="355"/>
      <c r="R68" s="355"/>
      <c r="S68" s="355"/>
      <c r="T68" s="355"/>
      <c r="U68" s="355"/>
      <c r="V68" s="358"/>
      <c r="W68" s="358"/>
      <c r="X68" s="358"/>
      <c r="Y68" s="355"/>
      <c r="Z68" s="355"/>
      <c r="AA68" s="355"/>
      <c r="AB68" s="355"/>
      <c r="AC68" s="355"/>
      <c r="AD68" s="355"/>
      <c r="AE68" s="355"/>
      <c r="AF68" s="355"/>
      <c r="AG68" s="355"/>
      <c r="AH68" s="355"/>
      <c r="AI68" s="303" t="str">
        <f t="shared" si="0"/>
        <v/>
      </c>
      <c r="AJ68" s="196"/>
      <c r="AK68" s="32" t="b">
        <v>0</v>
      </c>
      <c r="AL68" s="242" t="str">
        <f>IF('Pre-approval Application'!$AK68,ROW(),"")</f>
        <v/>
      </c>
      <c r="AN68" s="234" t="str">
        <f t="shared" si="1"/>
        <v/>
      </c>
      <c r="AO68" s="78" t="str">
        <f>IFERROR(VLOOKUP(A68,'background information'!$A$6:$L$44,12,FALSE), "")</f>
        <v/>
      </c>
      <c r="AP68" s="191" t="str">
        <f>IFERROR(IF(V68&lt;&gt;"",V68*52,VLOOKUP(A68,'background information'!$A$6:$J$31,8,FALSE)),"")</f>
        <v/>
      </c>
      <c r="AQ68" s="191" t="str">
        <f>IFERROR(VLOOKUP(A68, 'background information'!$A$6:$J$44, 9),"")</f>
        <v/>
      </c>
      <c r="AR68" s="191" t="str">
        <f>IFERROR(VLOOKUP(A68, 'background information'!$A$6:$J$44, 10,FALSE),"")</f>
        <v/>
      </c>
      <c r="AS68" s="191"/>
    </row>
    <row r="69" spans="1:48" s="4" customFormat="1" ht="11.5" x14ac:dyDescent="0.25">
      <c r="A69" s="355"/>
      <c r="B69" s="355"/>
      <c r="C69" s="355"/>
      <c r="D69" s="355"/>
      <c r="E69" s="355"/>
      <c r="F69" s="355"/>
      <c r="G69" s="355"/>
      <c r="H69" s="355"/>
      <c r="I69" s="355"/>
      <c r="J69" s="355"/>
      <c r="K69" s="355"/>
      <c r="L69" s="355"/>
      <c r="M69" s="355"/>
      <c r="N69" s="355"/>
      <c r="O69" s="355"/>
      <c r="P69" s="355"/>
      <c r="Q69" s="355"/>
      <c r="R69" s="355"/>
      <c r="S69" s="355"/>
      <c r="T69" s="355"/>
      <c r="U69" s="355"/>
      <c r="V69" s="358"/>
      <c r="W69" s="358"/>
      <c r="X69" s="358"/>
      <c r="Y69" s="355"/>
      <c r="Z69" s="355"/>
      <c r="AA69" s="355"/>
      <c r="AB69" s="355"/>
      <c r="AC69" s="355"/>
      <c r="AD69" s="355"/>
      <c r="AE69" s="355"/>
      <c r="AF69" s="355"/>
      <c r="AG69" s="355"/>
      <c r="AH69" s="355"/>
      <c r="AI69" s="303" t="str">
        <f t="shared" si="0"/>
        <v/>
      </c>
      <c r="AJ69" s="196"/>
      <c r="AK69" s="32" t="b">
        <v>0</v>
      </c>
      <c r="AL69" s="242" t="str">
        <f>IF('Pre-approval Application'!$AK69,ROW(),"")</f>
        <v/>
      </c>
      <c r="AN69" s="234" t="str">
        <f t="shared" si="1"/>
        <v/>
      </c>
      <c r="AO69" s="78" t="str">
        <f>IFERROR(VLOOKUP(A69,'background information'!$A$6:$L$44,12,FALSE), "")</f>
        <v/>
      </c>
      <c r="AP69" s="191" t="str">
        <f>IFERROR(IF(V69&lt;&gt;"",V69*52,VLOOKUP(A69,'background information'!$A$6:$J$31,8,FALSE)),"")</f>
        <v/>
      </c>
      <c r="AQ69" s="191" t="str">
        <f>IFERROR(VLOOKUP(A69, 'background information'!$A$6:$J$44, 9),"")</f>
        <v/>
      </c>
      <c r="AR69" s="191" t="str">
        <f>IFERROR(VLOOKUP(A69, 'background information'!$A$6:$J$44, 10,FALSE),"")</f>
        <v/>
      </c>
      <c r="AS69" s="191"/>
    </row>
    <row r="70" spans="1:48" s="4" customFormat="1" ht="11.5" x14ac:dyDescent="0.25">
      <c r="A70" s="355"/>
      <c r="B70" s="355"/>
      <c r="C70" s="355"/>
      <c r="D70" s="355"/>
      <c r="E70" s="355"/>
      <c r="F70" s="355"/>
      <c r="G70" s="355"/>
      <c r="H70" s="355"/>
      <c r="I70" s="355"/>
      <c r="J70" s="355"/>
      <c r="K70" s="355"/>
      <c r="L70" s="355"/>
      <c r="M70" s="355"/>
      <c r="N70" s="355"/>
      <c r="O70" s="355"/>
      <c r="P70" s="355"/>
      <c r="Q70" s="355"/>
      <c r="R70" s="355"/>
      <c r="S70" s="355"/>
      <c r="T70" s="355"/>
      <c r="U70" s="355"/>
      <c r="V70" s="358"/>
      <c r="W70" s="358"/>
      <c r="X70" s="358"/>
      <c r="Y70" s="355"/>
      <c r="Z70" s="355"/>
      <c r="AA70" s="355"/>
      <c r="AB70" s="355"/>
      <c r="AC70" s="355"/>
      <c r="AD70" s="355"/>
      <c r="AE70" s="355"/>
      <c r="AF70" s="355"/>
      <c r="AG70" s="355"/>
      <c r="AH70" s="355"/>
      <c r="AI70" s="303" t="str">
        <f t="shared" si="0"/>
        <v/>
      </c>
      <c r="AJ70" s="196"/>
      <c r="AK70" s="32" t="b">
        <v>0</v>
      </c>
      <c r="AL70" s="242" t="str">
        <f>IF('Pre-approval Application'!$AK70,ROW(),"")</f>
        <v/>
      </c>
      <c r="AN70" s="234" t="str">
        <f t="shared" si="1"/>
        <v/>
      </c>
      <c r="AO70" s="78" t="str">
        <f>IFERROR(VLOOKUP(A70,'background information'!$A$6:$L$44,12,FALSE), "")</f>
        <v/>
      </c>
      <c r="AP70" s="191" t="str">
        <f>IFERROR(IF(V70&lt;&gt;"",V70*52,VLOOKUP(A70,'background information'!$A$6:$J$31,8,FALSE)),"")</f>
        <v/>
      </c>
      <c r="AQ70" s="191" t="str">
        <f>IFERROR(VLOOKUP(A70, 'background information'!$A$6:$J$44, 9),"")</f>
        <v/>
      </c>
      <c r="AR70" s="191" t="str">
        <f>IFERROR(VLOOKUP(A70, 'background information'!$A$6:$J$44, 10,FALSE),"")</f>
        <v/>
      </c>
      <c r="AS70" s="191"/>
    </row>
    <row r="71" spans="1:48" s="4" customFormat="1" ht="11.5" x14ac:dyDescent="0.25">
      <c r="A71" s="355"/>
      <c r="B71" s="355"/>
      <c r="C71" s="355"/>
      <c r="D71" s="355"/>
      <c r="E71" s="355"/>
      <c r="F71" s="355"/>
      <c r="G71" s="355"/>
      <c r="H71" s="355"/>
      <c r="I71" s="355"/>
      <c r="J71" s="355"/>
      <c r="K71" s="355"/>
      <c r="L71" s="355"/>
      <c r="M71" s="355"/>
      <c r="N71" s="355"/>
      <c r="O71" s="355"/>
      <c r="P71" s="355"/>
      <c r="Q71" s="355"/>
      <c r="R71" s="355"/>
      <c r="S71" s="355"/>
      <c r="T71" s="355"/>
      <c r="U71" s="355"/>
      <c r="V71" s="358"/>
      <c r="W71" s="358"/>
      <c r="X71" s="358"/>
      <c r="Y71" s="355"/>
      <c r="Z71" s="355"/>
      <c r="AA71" s="355"/>
      <c r="AB71" s="355"/>
      <c r="AC71" s="355"/>
      <c r="AD71" s="355"/>
      <c r="AE71" s="355"/>
      <c r="AF71" s="355"/>
      <c r="AG71" s="355"/>
      <c r="AH71" s="355"/>
      <c r="AI71" s="303" t="str">
        <f t="shared" ref="AI71:AI94" si="2">IFERROR(IF(ISTEXT(A71),IF(AND(ISNUMBER(R71),ISNUMBER(T71),ISNUMBER(V71),ISTEXT(Y71)),VLOOKUP(A71,$A$122:$AJ$172,36,FALSE)*AG71,"Missing product info"),""),"")</f>
        <v/>
      </c>
      <c r="AJ71" s="196"/>
      <c r="AK71" s="32" t="b">
        <v>0</v>
      </c>
      <c r="AL71" s="242" t="str">
        <f>IF('Pre-approval Application'!$AK71,ROW(),"")</f>
        <v/>
      </c>
      <c r="AN71" s="234" t="str">
        <f t="shared" si="1"/>
        <v/>
      </c>
      <c r="AO71" s="78" t="str">
        <f>IFERROR(VLOOKUP(A71,'background information'!$A$6:$L$44,12,FALSE), "")</f>
        <v/>
      </c>
      <c r="AP71" s="191" t="str">
        <f>IFERROR(IF(V71&lt;&gt;"",V71*52,VLOOKUP(A71,'background information'!$A$6:$J$31,8,FALSE)),"")</f>
        <v/>
      </c>
      <c r="AQ71" s="191" t="str">
        <f>IFERROR(VLOOKUP(A71, 'background information'!$A$6:$J$44, 9),"")</f>
        <v/>
      </c>
      <c r="AR71" s="191" t="str">
        <f>IFERROR(VLOOKUP(A71, 'background information'!$A$6:$J$44, 10,FALSE),"")</f>
        <v/>
      </c>
      <c r="AS71" s="191"/>
    </row>
    <row r="72" spans="1:48" s="4" customFormat="1" ht="11.5" x14ac:dyDescent="0.25">
      <c r="A72" s="355"/>
      <c r="B72" s="355"/>
      <c r="C72" s="355"/>
      <c r="D72" s="355"/>
      <c r="E72" s="355"/>
      <c r="F72" s="355"/>
      <c r="G72" s="355"/>
      <c r="H72" s="355"/>
      <c r="I72" s="355"/>
      <c r="J72" s="355"/>
      <c r="K72" s="355"/>
      <c r="L72" s="355"/>
      <c r="M72" s="355"/>
      <c r="N72" s="355"/>
      <c r="O72" s="355"/>
      <c r="P72" s="355"/>
      <c r="Q72" s="355"/>
      <c r="R72" s="355"/>
      <c r="S72" s="355"/>
      <c r="T72" s="355"/>
      <c r="U72" s="355"/>
      <c r="V72" s="358"/>
      <c r="W72" s="358"/>
      <c r="X72" s="358"/>
      <c r="Y72" s="355"/>
      <c r="Z72" s="355"/>
      <c r="AA72" s="355"/>
      <c r="AB72" s="355"/>
      <c r="AC72" s="355"/>
      <c r="AD72" s="355"/>
      <c r="AE72" s="355"/>
      <c r="AF72" s="355"/>
      <c r="AG72" s="355"/>
      <c r="AH72" s="355"/>
      <c r="AI72" s="303" t="str">
        <f t="shared" si="2"/>
        <v/>
      </c>
      <c r="AJ72" s="196"/>
      <c r="AK72" s="32" t="b">
        <v>0</v>
      </c>
      <c r="AL72" s="242" t="str">
        <f>IF('Pre-approval Application'!$AK72,ROW(),"")</f>
        <v/>
      </c>
      <c r="AN72" s="234" t="str">
        <f t="shared" si="1"/>
        <v/>
      </c>
      <c r="AO72" s="78" t="str">
        <f>IFERROR(VLOOKUP(A72,'background information'!$A$6:$L$44,12,FALSE), "")</f>
        <v/>
      </c>
      <c r="AP72" s="191" t="str">
        <f>IFERROR(IF(V72&lt;&gt;"",V72*52,VLOOKUP(A72,'background information'!$A$6:$J$31,8,FALSE)),"")</f>
        <v/>
      </c>
      <c r="AQ72" s="191" t="str">
        <f>IFERROR(VLOOKUP(A72, 'background information'!$A$6:$J$44, 9),"")</f>
        <v/>
      </c>
      <c r="AR72" s="191" t="str">
        <f>IFERROR(VLOOKUP(A72, 'background information'!$A$6:$J$44, 10,FALSE),"")</f>
        <v/>
      </c>
      <c r="AS72" s="191"/>
    </row>
    <row r="73" spans="1:48" s="4" customFormat="1" ht="11.5" x14ac:dyDescent="0.25">
      <c r="A73" s="355"/>
      <c r="B73" s="355"/>
      <c r="C73" s="355"/>
      <c r="D73" s="355"/>
      <c r="E73" s="355"/>
      <c r="F73" s="355"/>
      <c r="G73" s="355"/>
      <c r="H73" s="355"/>
      <c r="I73" s="355"/>
      <c r="J73" s="355"/>
      <c r="K73" s="355"/>
      <c r="L73" s="355"/>
      <c r="M73" s="355"/>
      <c r="N73" s="355"/>
      <c r="O73" s="355"/>
      <c r="P73" s="355"/>
      <c r="Q73" s="355"/>
      <c r="R73" s="355"/>
      <c r="S73" s="355"/>
      <c r="T73" s="355"/>
      <c r="U73" s="355"/>
      <c r="V73" s="358"/>
      <c r="W73" s="358"/>
      <c r="X73" s="358"/>
      <c r="Y73" s="355"/>
      <c r="Z73" s="355"/>
      <c r="AA73" s="355"/>
      <c r="AB73" s="355"/>
      <c r="AC73" s="355"/>
      <c r="AD73" s="355"/>
      <c r="AE73" s="355"/>
      <c r="AF73" s="355"/>
      <c r="AG73" s="355"/>
      <c r="AH73" s="355"/>
      <c r="AI73" s="303" t="str">
        <f t="shared" si="2"/>
        <v/>
      </c>
      <c r="AJ73" s="196"/>
      <c r="AK73" s="32" t="b">
        <v>0</v>
      </c>
      <c r="AL73" s="242" t="str">
        <f>IF('Pre-approval Application'!$AK73,ROW(),"")</f>
        <v/>
      </c>
      <c r="AN73" s="234" t="str">
        <f t="shared" si="1"/>
        <v/>
      </c>
      <c r="AO73" s="78" t="str">
        <f>IFERROR(VLOOKUP(A73,'background information'!$A$6:$L$44,12,FALSE), "")</f>
        <v/>
      </c>
      <c r="AP73" s="191" t="str">
        <f>IFERROR(IF(V73&lt;&gt;"",V73*52,VLOOKUP(A73,'background information'!$A$6:$J$31,8,FALSE)),"")</f>
        <v/>
      </c>
      <c r="AQ73" s="191" t="str">
        <f>IFERROR(VLOOKUP(A73, 'background information'!$A$6:$J$44, 9),"")</f>
        <v/>
      </c>
      <c r="AR73" s="191" t="str">
        <f>IFERROR(VLOOKUP(A73, 'background information'!$A$6:$J$44, 10,FALSE),"")</f>
        <v/>
      </c>
      <c r="AS73" s="191"/>
    </row>
    <row r="74" spans="1:48" s="4" customFormat="1" ht="11.5" x14ac:dyDescent="0.25">
      <c r="A74" s="355"/>
      <c r="B74" s="355"/>
      <c r="C74" s="355"/>
      <c r="D74" s="355"/>
      <c r="E74" s="355"/>
      <c r="F74" s="355"/>
      <c r="G74" s="355"/>
      <c r="H74" s="355"/>
      <c r="I74" s="355"/>
      <c r="J74" s="355"/>
      <c r="K74" s="355"/>
      <c r="L74" s="355"/>
      <c r="M74" s="355"/>
      <c r="N74" s="355"/>
      <c r="O74" s="355"/>
      <c r="P74" s="355"/>
      <c r="Q74" s="355"/>
      <c r="R74" s="355"/>
      <c r="S74" s="355"/>
      <c r="T74" s="355"/>
      <c r="U74" s="355"/>
      <c r="V74" s="358"/>
      <c r="W74" s="358"/>
      <c r="X74" s="358"/>
      <c r="Y74" s="355"/>
      <c r="Z74" s="355"/>
      <c r="AA74" s="355"/>
      <c r="AB74" s="355"/>
      <c r="AC74" s="355"/>
      <c r="AD74" s="355"/>
      <c r="AE74" s="355"/>
      <c r="AF74" s="355"/>
      <c r="AG74" s="355"/>
      <c r="AH74" s="355"/>
      <c r="AI74" s="303" t="str">
        <f t="shared" si="2"/>
        <v/>
      </c>
      <c r="AJ74" s="196"/>
      <c r="AK74" s="32" t="b">
        <v>0</v>
      </c>
      <c r="AL74" s="242" t="str">
        <f>IF('Pre-approval Application'!$AK74,ROW(),"")</f>
        <v/>
      </c>
      <c r="AN74" s="234" t="str">
        <f t="shared" si="1"/>
        <v/>
      </c>
      <c r="AO74" s="78" t="str">
        <f>IFERROR(VLOOKUP(A74,'background information'!$A$6:$L$44,12,FALSE), "")</f>
        <v/>
      </c>
      <c r="AP74" s="191" t="str">
        <f>IFERROR(IF(V74&lt;&gt;"",V74*52,VLOOKUP(A74,'background information'!$A$6:$J$31,8,FALSE)),"")</f>
        <v/>
      </c>
      <c r="AQ74" s="191" t="str">
        <f>IFERROR(VLOOKUP(A74, 'background information'!$A$6:$J$44, 9),"")</f>
        <v/>
      </c>
      <c r="AR74" s="191" t="str">
        <f>IFERROR(VLOOKUP(A74, 'background information'!$A$6:$J$44, 10,FALSE),"")</f>
        <v/>
      </c>
      <c r="AS74" s="191"/>
    </row>
    <row r="75" spans="1:48" s="100" customFormat="1" ht="12.75" customHeight="1" x14ac:dyDescent="0.25">
      <c r="A75" s="355"/>
      <c r="B75" s="355"/>
      <c r="C75" s="355"/>
      <c r="D75" s="355"/>
      <c r="E75" s="355"/>
      <c r="F75" s="355"/>
      <c r="G75" s="355"/>
      <c r="H75" s="355"/>
      <c r="I75" s="355"/>
      <c r="J75" s="355"/>
      <c r="K75" s="355"/>
      <c r="L75" s="355"/>
      <c r="M75" s="355"/>
      <c r="N75" s="355"/>
      <c r="O75" s="355"/>
      <c r="P75" s="355"/>
      <c r="Q75" s="355"/>
      <c r="R75" s="355"/>
      <c r="S75" s="355"/>
      <c r="T75" s="355"/>
      <c r="U75" s="355"/>
      <c r="V75" s="358"/>
      <c r="W75" s="358"/>
      <c r="X75" s="358"/>
      <c r="Y75" s="355"/>
      <c r="Z75" s="355"/>
      <c r="AA75" s="355"/>
      <c r="AB75" s="355"/>
      <c r="AC75" s="355"/>
      <c r="AD75" s="355"/>
      <c r="AE75" s="355"/>
      <c r="AF75" s="355"/>
      <c r="AG75" s="355"/>
      <c r="AH75" s="355"/>
      <c r="AI75" s="303" t="str">
        <f t="shared" si="2"/>
        <v/>
      </c>
      <c r="AJ75" s="196"/>
      <c r="AK75" s="32" t="b">
        <v>0</v>
      </c>
      <c r="AL75" s="242" t="str">
        <f>IF('Pre-approval Application'!$AK75,ROW(),"")</f>
        <v/>
      </c>
      <c r="AN75" s="234" t="str">
        <f t="shared" si="1"/>
        <v/>
      </c>
      <c r="AO75" s="78" t="str">
        <f>IFERROR(VLOOKUP(A75,'background information'!$A$6:$L$44,12,FALSE), "")</f>
        <v/>
      </c>
      <c r="AP75" s="191" t="str">
        <f>IFERROR(IF(V75&lt;&gt;"",V75*52,VLOOKUP(A75,'background information'!$A$6:$J$31,8,FALSE)),"")</f>
        <v/>
      </c>
      <c r="AQ75" s="191" t="str">
        <f>IFERROR(VLOOKUP(A75, 'background information'!$A$6:$J$44, 9),"")</f>
        <v/>
      </c>
      <c r="AR75" s="191" t="str">
        <f>IFERROR(VLOOKUP(A75, 'background information'!$A$6:$J$44, 10,FALSE),"")</f>
        <v/>
      </c>
      <c r="AS75" s="191"/>
    </row>
    <row r="76" spans="1:48" s="100" customFormat="1" ht="11.5" x14ac:dyDescent="0.25">
      <c r="A76" s="355"/>
      <c r="B76" s="355"/>
      <c r="C76" s="355"/>
      <c r="D76" s="355"/>
      <c r="E76" s="355"/>
      <c r="F76" s="355"/>
      <c r="G76" s="355"/>
      <c r="H76" s="355"/>
      <c r="I76" s="355"/>
      <c r="J76" s="355"/>
      <c r="K76" s="355"/>
      <c r="L76" s="355"/>
      <c r="M76" s="355"/>
      <c r="N76" s="355"/>
      <c r="O76" s="355"/>
      <c r="P76" s="355"/>
      <c r="Q76" s="355"/>
      <c r="R76" s="355"/>
      <c r="S76" s="355"/>
      <c r="T76" s="355"/>
      <c r="U76" s="355"/>
      <c r="V76" s="358"/>
      <c r="W76" s="358"/>
      <c r="X76" s="358"/>
      <c r="Y76" s="355"/>
      <c r="Z76" s="355"/>
      <c r="AA76" s="355"/>
      <c r="AB76" s="355"/>
      <c r="AC76" s="355"/>
      <c r="AD76" s="355"/>
      <c r="AE76" s="355"/>
      <c r="AF76" s="355"/>
      <c r="AG76" s="355"/>
      <c r="AH76" s="355"/>
      <c r="AI76" s="303" t="str">
        <f t="shared" si="2"/>
        <v/>
      </c>
      <c r="AJ76" s="196"/>
      <c r="AK76" s="32" t="b">
        <v>0</v>
      </c>
      <c r="AL76" s="242" t="str">
        <f>IF('Pre-approval Application'!$AK76,ROW(),"")</f>
        <v/>
      </c>
      <c r="AN76" s="234" t="str">
        <f t="shared" si="1"/>
        <v/>
      </c>
      <c r="AO76" s="78" t="str">
        <f>IFERROR(VLOOKUP(A76,'background information'!$A$6:$L$44,12,FALSE), "")</f>
        <v/>
      </c>
      <c r="AP76" s="191" t="str">
        <f>IFERROR(IF(V76&lt;&gt;"",V76*52,VLOOKUP(A76,'background information'!$A$6:$J$31,8,FALSE)),"")</f>
        <v/>
      </c>
      <c r="AQ76" s="191" t="str">
        <f>IFERROR(VLOOKUP(A76, 'background information'!$A$6:$J$44, 9),"")</f>
        <v/>
      </c>
      <c r="AR76" s="191" t="str">
        <f>IFERROR(VLOOKUP(A76, 'background information'!$A$6:$J$44, 10,FALSE),"")</f>
        <v/>
      </c>
      <c r="AS76" s="191"/>
    </row>
    <row r="77" spans="1:48" s="100" customFormat="1" ht="11.5" x14ac:dyDescent="0.25">
      <c r="A77" s="355"/>
      <c r="B77" s="355"/>
      <c r="C77" s="355"/>
      <c r="D77" s="355"/>
      <c r="E77" s="355"/>
      <c r="F77" s="355"/>
      <c r="G77" s="355"/>
      <c r="H77" s="355"/>
      <c r="I77" s="355"/>
      <c r="J77" s="355"/>
      <c r="K77" s="355"/>
      <c r="L77" s="355"/>
      <c r="M77" s="355"/>
      <c r="N77" s="355"/>
      <c r="O77" s="355"/>
      <c r="P77" s="355"/>
      <c r="Q77" s="355"/>
      <c r="R77" s="355"/>
      <c r="S77" s="355"/>
      <c r="T77" s="355"/>
      <c r="U77" s="355"/>
      <c r="V77" s="358"/>
      <c r="W77" s="358"/>
      <c r="X77" s="358"/>
      <c r="Y77" s="355"/>
      <c r="Z77" s="355"/>
      <c r="AA77" s="355"/>
      <c r="AB77" s="355"/>
      <c r="AC77" s="355"/>
      <c r="AD77" s="355"/>
      <c r="AE77" s="355"/>
      <c r="AF77" s="355"/>
      <c r="AG77" s="355"/>
      <c r="AH77" s="355"/>
      <c r="AI77" s="303" t="str">
        <f t="shared" si="2"/>
        <v/>
      </c>
      <c r="AJ77" s="196"/>
      <c r="AK77" s="32" t="b">
        <v>0</v>
      </c>
      <c r="AL77" s="242" t="str">
        <f>IF('Pre-approval Application'!$AK77,ROW(),"")</f>
        <v/>
      </c>
      <c r="AN77" s="234" t="str">
        <f t="shared" si="1"/>
        <v/>
      </c>
      <c r="AO77" s="78" t="str">
        <f>IFERROR(VLOOKUP(A77,'background information'!$A$6:$L$44,12,FALSE), "")</f>
        <v/>
      </c>
      <c r="AP77" s="191" t="str">
        <f>IFERROR(IF(V77&lt;&gt;"",V77*52,VLOOKUP(A77,'background information'!$A$6:$J$31,8,FALSE)),"")</f>
        <v/>
      </c>
      <c r="AQ77" s="191" t="str">
        <f>IFERROR(VLOOKUP(A77, 'background information'!$A$6:$J$44, 9),"")</f>
        <v/>
      </c>
      <c r="AR77" s="191" t="str">
        <f>IFERROR(VLOOKUP(A77, 'background information'!$A$6:$J$44, 10,FALSE),"")</f>
        <v/>
      </c>
      <c r="AS77" s="191"/>
    </row>
    <row r="78" spans="1:48" s="100" customFormat="1" ht="11.5" x14ac:dyDescent="0.25">
      <c r="A78" s="355"/>
      <c r="B78" s="355"/>
      <c r="C78" s="355"/>
      <c r="D78" s="355"/>
      <c r="E78" s="355"/>
      <c r="F78" s="355"/>
      <c r="G78" s="355"/>
      <c r="H78" s="355"/>
      <c r="I78" s="355"/>
      <c r="J78" s="355"/>
      <c r="K78" s="355"/>
      <c r="L78" s="355"/>
      <c r="M78" s="355"/>
      <c r="N78" s="355"/>
      <c r="O78" s="355"/>
      <c r="P78" s="355"/>
      <c r="Q78" s="355"/>
      <c r="R78" s="355"/>
      <c r="S78" s="355"/>
      <c r="T78" s="355"/>
      <c r="U78" s="355"/>
      <c r="V78" s="358"/>
      <c r="W78" s="358"/>
      <c r="X78" s="358"/>
      <c r="Y78" s="355"/>
      <c r="Z78" s="355"/>
      <c r="AA78" s="355"/>
      <c r="AB78" s="355"/>
      <c r="AC78" s="355"/>
      <c r="AD78" s="355"/>
      <c r="AE78" s="355"/>
      <c r="AF78" s="355"/>
      <c r="AG78" s="355"/>
      <c r="AH78" s="355"/>
      <c r="AI78" s="303" t="str">
        <f t="shared" si="2"/>
        <v/>
      </c>
      <c r="AJ78" s="196"/>
      <c r="AK78" s="32" t="b">
        <v>0</v>
      </c>
      <c r="AL78" s="242" t="str">
        <f>IF('Pre-approval Application'!$AK78,ROW(),"")</f>
        <v/>
      </c>
      <c r="AN78" s="234" t="str">
        <f t="shared" si="1"/>
        <v/>
      </c>
      <c r="AO78" s="78" t="str">
        <f>IFERROR(VLOOKUP(A78,'background information'!$A$6:$L$44,12,FALSE), "")</f>
        <v/>
      </c>
      <c r="AP78" s="191" t="str">
        <f>IFERROR(IF(V78&lt;&gt;"",V78*52,VLOOKUP(A78,'background information'!$A$6:$J$31,8,FALSE)),"")</f>
        <v/>
      </c>
      <c r="AQ78" s="191" t="str">
        <f>IFERROR(VLOOKUP(A78, 'background information'!$A$6:$J$44, 9),"")</f>
        <v/>
      </c>
      <c r="AR78" s="191" t="str">
        <f>IFERROR(VLOOKUP(A78, 'background information'!$A$6:$J$44, 10,FALSE),"")</f>
        <v/>
      </c>
      <c r="AS78" s="191"/>
    </row>
    <row r="79" spans="1:48" s="191" customFormat="1" ht="11.5" x14ac:dyDescent="0.25">
      <c r="A79" s="355"/>
      <c r="B79" s="355"/>
      <c r="C79" s="355"/>
      <c r="D79" s="355"/>
      <c r="E79" s="355"/>
      <c r="F79" s="355"/>
      <c r="G79" s="355"/>
      <c r="H79" s="355"/>
      <c r="I79" s="355"/>
      <c r="J79" s="355"/>
      <c r="K79" s="355"/>
      <c r="L79" s="355"/>
      <c r="M79" s="355"/>
      <c r="N79" s="355"/>
      <c r="O79" s="355"/>
      <c r="P79" s="355"/>
      <c r="Q79" s="355"/>
      <c r="R79" s="355"/>
      <c r="S79" s="355"/>
      <c r="T79" s="355"/>
      <c r="U79" s="355"/>
      <c r="V79" s="358"/>
      <c r="W79" s="358"/>
      <c r="X79" s="358"/>
      <c r="Y79" s="355"/>
      <c r="Z79" s="355"/>
      <c r="AA79" s="355"/>
      <c r="AB79" s="355"/>
      <c r="AC79" s="355"/>
      <c r="AD79" s="355"/>
      <c r="AE79" s="355"/>
      <c r="AF79" s="355"/>
      <c r="AG79" s="355"/>
      <c r="AH79" s="355"/>
      <c r="AI79" s="303" t="str">
        <f t="shared" si="2"/>
        <v/>
      </c>
      <c r="AJ79" s="196"/>
      <c r="AK79" s="196" t="b">
        <v>0</v>
      </c>
      <c r="AL79" s="242" t="str">
        <f>IF('Pre-approval Application'!$AK79,ROW(),"")</f>
        <v/>
      </c>
      <c r="AM79" s="194"/>
      <c r="AN79" s="234" t="str">
        <f t="shared" si="1"/>
        <v/>
      </c>
      <c r="AO79" s="78" t="str">
        <f>IFERROR(VLOOKUP(A79,'background information'!$A$6:$L$44,12,FALSE), "")</f>
        <v/>
      </c>
      <c r="AP79" s="191" t="str">
        <f>IFERROR(IF(V79&lt;&gt;"",V79*52,VLOOKUP(A79,'background information'!$A$6:$J$31,8,FALSE)),"")</f>
        <v/>
      </c>
      <c r="AQ79" s="191" t="str">
        <f>IFERROR(VLOOKUP(A79, 'background information'!$A$6:$J$44, 9),"")</f>
        <v/>
      </c>
      <c r="AR79" s="191" t="str">
        <f>IFERROR(VLOOKUP(A79, 'background information'!$A$6:$J$44, 10,FALSE),"")</f>
        <v/>
      </c>
    </row>
    <row r="80" spans="1:48" s="191" customFormat="1" ht="11.5" x14ac:dyDescent="0.25">
      <c r="A80" s="355"/>
      <c r="B80" s="355"/>
      <c r="C80" s="355"/>
      <c r="D80" s="355"/>
      <c r="E80" s="355"/>
      <c r="F80" s="355"/>
      <c r="G80" s="355"/>
      <c r="H80" s="355"/>
      <c r="I80" s="355"/>
      <c r="J80" s="355"/>
      <c r="K80" s="355"/>
      <c r="L80" s="355"/>
      <c r="M80" s="355"/>
      <c r="N80" s="355"/>
      <c r="O80" s="355"/>
      <c r="P80" s="355"/>
      <c r="Q80" s="355"/>
      <c r="R80" s="355"/>
      <c r="S80" s="355"/>
      <c r="T80" s="355"/>
      <c r="U80" s="355"/>
      <c r="V80" s="358"/>
      <c r="W80" s="358"/>
      <c r="X80" s="358"/>
      <c r="Y80" s="355"/>
      <c r="Z80" s="355"/>
      <c r="AA80" s="355"/>
      <c r="AB80" s="355"/>
      <c r="AC80" s="355"/>
      <c r="AD80" s="355"/>
      <c r="AE80" s="355"/>
      <c r="AF80" s="355"/>
      <c r="AG80" s="355"/>
      <c r="AH80" s="355"/>
      <c r="AI80" s="303" t="str">
        <f t="shared" si="2"/>
        <v/>
      </c>
      <c r="AJ80" s="196"/>
      <c r="AK80" s="196" t="b">
        <v>0</v>
      </c>
      <c r="AL80" s="242" t="str">
        <f>IF('Pre-approval Application'!$AK80,ROW(),"")</f>
        <v/>
      </c>
      <c r="AM80" s="194"/>
      <c r="AN80" s="234" t="str">
        <f t="shared" si="1"/>
        <v/>
      </c>
      <c r="AO80" s="78" t="str">
        <f>IFERROR(VLOOKUP(A80,'background information'!$A$6:$L$44,12,FALSE), "")</f>
        <v/>
      </c>
      <c r="AP80" s="191" t="str">
        <f>IFERROR(IF(V80&lt;&gt;"",V80*52,VLOOKUP(A80,'background information'!$A$6:$J$31,8,FALSE)),"")</f>
        <v/>
      </c>
      <c r="AQ80" s="191" t="str">
        <f>IFERROR(VLOOKUP(A80, 'background information'!$A$6:$J$44, 9),"")</f>
        <v/>
      </c>
      <c r="AR80" s="191" t="str">
        <f>IFERROR(VLOOKUP(A80, 'background information'!$A$6:$J$44, 10,FALSE),"")</f>
        <v/>
      </c>
    </row>
    <row r="81" spans="1:45" s="191" customFormat="1" ht="11.5" x14ac:dyDescent="0.25">
      <c r="A81" s="355"/>
      <c r="B81" s="355"/>
      <c r="C81" s="355"/>
      <c r="D81" s="355"/>
      <c r="E81" s="355"/>
      <c r="F81" s="355"/>
      <c r="G81" s="355"/>
      <c r="H81" s="355"/>
      <c r="I81" s="355"/>
      <c r="J81" s="355"/>
      <c r="K81" s="355"/>
      <c r="L81" s="355"/>
      <c r="M81" s="355"/>
      <c r="N81" s="355"/>
      <c r="O81" s="355"/>
      <c r="P81" s="355"/>
      <c r="Q81" s="355"/>
      <c r="R81" s="355"/>
      <c r="S81" s="355"/>
      <c r="T81" s="355"/>
      <c r="U81" s="355"/>
      <c r="V81" s="358"/>
      <c r="W81" s="358"/>
      <c r="X81" s="358"/>
      <c r="Y81" s="355"/>
      <c r="Z81" s="355"/>
      <c r="AA81" s="355"/>
      <c r="AB81" s="355"/>
      <c r="AC81" s="355"/>
      <c r="AD81" s="355"/>
      <c r="AE81" s="355"/>
      <c r="AF81" s="355"/>
      <c r="AG81" s="355"/>
      <c r="AH81" s="355"/>
      <c r="AI81" s="303" t="str">
        <f t="shared" si="2"/>
        <v/>
      </c>
      <c r="AJ81" s="196"/>
      <c r="AK81" s="196" t="b">
        <v>0</v>
      </c>
      <c r="AL81" s="242" t="str">
        <f>IF('Pre-approval Application'!$AK81,ROW(),"")</f>
        <v/>
      </c>
      <c r="AM81" s="194"/>
      <c r="AN81" s="234" t="str">
        <f t="shared" si="1"/>
        <v/>
      </c>
      <c r="AO81" s="78" t="str">
        <f>IFERROR(VLOOKUP(A81,'background information'!$A$6:$L$44,12,FALSE), "")</f>
        <v/>
      </c>
      <c r="AP81" s="191" t="str">
        <f>IFERROR(IF(V81&lt;&gt;"",V81*52,VLOOKUP(A81,'background information'!$A$6:$J$31,8,FALSE)),"")</f>
        <v/>
      </c>
      <c r="AQ81" s="191" t="str">
        <f>IFERROR(VLOOKUP(A81, 'background information'!$A$6:$J$44, 9),"")</f>
        <v/>
      </c>
      <c r="AR81" s="191" t="str">
        <f>IFERROR(VLOOKUP(A81, 'background information'!$A$6:$J$44, 10,FALSE),"")</f>
        <v/>
      </c>
    </row>
    <row r="82" spans="1:45" s="191" customFormat="1" ht="11.5" x14ac:dyDescent="0.25">
      <c r="A82" s="355"/>
      <c r="B82" s="355"/>
      <c r="C82" s="355"/>
      <c r="D82" s="355"/>
      <c r="E82" s="355"/>
      <c r="F82" s="355"/>
      <c r="G82" s="355"/>
      <c r="H82" s="355"/>
      <c r="I82" s="355"/>
      <c r="J82" s="355"/>
      <c r="K82" s="355"/>
      <c r="L82" s="355"/>
      <c r="M82" s="355"/>
      <c r="N82" s="355"/>
      <c r="O82" s="355"/>
      <c r="P82" s="355"/>
      <c r="Q82" s="355"/>
      <c r="R82" s="355"/>
      <c r="S82" s="355"/>
      <c r="T82" s="355"/>
      <c r="U82" s="355"/>
      <c r="V82" s="358"/>
      <c r="W82" s="358"/>
      <c r="X82" s="358"/>
      <c r="Y82" s="355"/>
      <c r="Z82" s="355"/>
      <c r="AA82" s="355"/>
      <c r="AB82" s="355"/>
      <c r="AC82" s="355"/>
      <c r="AD82" s="355"/>
      <c r="AE82" s="355"/>
      <c r="AF82" s="355"/>
      <c r="AG82" s="355"/>
      <c r="AH82" s="355"/>
      <c r="AI82" s="303" t="str">
        <f t="shared" si="2"/>
        <v/>
      </c>
      <c r="AJ82" s="196"/>
      <c r="AK82" s="196" t="b">
        <v>0</v>
      </c>
      <c r="AL82" s="242" t="str">
        <f>IF('Pre-approval Application'!$AK82,ROW(),"")</f>
        <v/>
      </c>
      <c r="AM82" s="194"/>
      <c r="AN82" s="234" t="str">
        <f t="shared" si="1"/>
        <v/>
      </c>
      <c r="AO82" s="78" t="str">
        <f>IFERROR(VLOOKUP(A82,'background information'!$A$6:$L$44,12,FALSE), "")</f>
        <v/>
      </c>
      <c r="AP82" s="191" t="str">
        <f>IFERROR(IF(V82&lt;&gt;"",V82*52,VLOOKUP(A82,'background information'!$A$6:$J$31,8,FALSE)),"")</f>
        <v/>
      </c>
      <c r="AQ82" s="191" t="str">
        <f>IFERROR(VLOOKUP(A82, 'background information'!$A$6:$J$44, 9),"")</f>
        <v/>
      </c>
      <c r="AR82" s="191" t="str">
        <f>IFERROR(VLOOKUP(A82, 'background information'!$A$6:$J$44, 10,FALSE),"")</f>
        <v/>
      </c>
    </row>
    <row r="83" spans="1:45" s="191" customFormat="1" ht="11.5" x14ac:dyDescent="0.25">
      <c r="A83" s="355"/>
      <c r="B83" s="355"/>
      <c r="C83" s="355"/>
      <c r="D83" s="355"/>
      <c r="E83" s="355"/>
      <c r="F83" s="355"/>
      <c r="G83" s="355"/>
      <c r="H83" s="355"/>
      <c r="I83" s="355"/>
      <c r="J83" s="355"/>
      <c r="K83" s="355"/>
      <c r="L83" s="355"/>
      <c r="M83" s="355"/>
      <c r="N83" s="355"/>
      <c r="O83" s="355"/>
      <c r="P83" s="355"/>
      <c r="Q83" s="355"/>
      <c r="R83" s="355"/>
      <c r="S83" s="355"/>
      <c r="T83" s="355"/>
      <c r="U83" s="355"/>
      <c r="V83" s="358"/>
      <c r="W83" s="358"/>
      <c r="X83" s="358"/>
      <c r="Y83" s="355"/>
      <c r="Z83" s="355"/>
      <c r="AA83" s="355"/>
      <c r="AB83" s="355"/>
      <c r="AC83" s="355"/>
      <c r="AD83" s="355"/>
      <c r="AE83" s="355"/>
      <c r="AF83" s="355"/>
      <c r="AG83" s="355"/>
      <c r="AH83" s="355"/>
      <c r="AI83" s="303" t="str">
        <f t="shared" si="2"/>
        <v/>
      </c>
      <c r="AJ83" s="196"/>
      <c r="AK83" s="196" t="b">
        <v>0</v>
      </c>
      <c r="AL83" s="242" t="str">
        <f>IF('Pre-approval Application'!$AK83,ROW(),"")</f>
        <v/>
      </c>
      <c r="AM83" s="194"/>
      <c r="AN83" s="234" t="str">
        <f t="shared" si="1"/>
        <v/>
      </c>
      <c r="AO83" s="78" t="str">
        <f>IFERROR(VLOOKUP(A83,'background information'!$A$6:$L$44,12,FALSE), "")</f>
        <v/>
      </c>
      <c r="AP83" s="191" t="str">
        <f>IFERROR(IF(V83&lt;&gt;"",V83*52,VLOOKUP(A83,'background information'!$A$6:$J$31,8,FALSE)),"")</f>
        <v/>
      </c>
      <c r="AQ83" s="191" t="str">
        <f>IFERROR(VLOOKUP(A83, 'background information'!$A$6:$J$44, 9),"")</f>
        <v/>
      </c>
      <c r="AR83" s="191" t="str">
        <f>IFERROR(VLOOKUP(A83, 'background information'!$A$6:$J$44, 10,FALSE),"")</f>
        <v/>
      </c>
    </row>
    <row r="84" spans="1:45" s="191" customFormat="1" ht="11.5" x14ac:dyDescent="0.25">
      <c r="A84" s="355"/>
      <c r="B84" s="355"/>
      <c r="C84" s="355"/>
      <c r="D84" s="355"/>
      <c r="E84" s="355"/>
      <c r="F84" s="355"/>
      <c r="G84" s="355"/>
      <c r="H84" s="355"/>
      <c r="I84" s="355"/>
      <c r="J84" s="355"/>
      <c r="K84" s="355"/>
      <c r="L84" s="355"/>
      <c r="M84" s="355"/>
      <c r="N84" s="355"/>
      <c r="O84" s="355"/>
      <c r="P84" s="355"/>
      <c r="Q84" s="355"/>
      <c r="R84" s="355"/>
      <c r="S84" s="355"/>
      <c r="T84" s="355"/>
      <c r="U84" s="355"/>
      <c r="V84" s="358"/>
      <c r="W84" s="358"/>
      <c r="X84" s="358"/>
      <c r="Y84" s="355"/>
      <c r="Z84" s="355"/>
      <c r="AA84" s="355"/>
      <c r="AB84" s="355"/>
      <c r="AC84" s="355"/>
      <c r="AD84" s="355"/>
      <c r="AE84" s="355"/>
      <c r="AF84" s="355"/>
      <c r="AG84" s="355"/>
      <c r="AH84" s="355"/>
      <c r="AI84" s="303" t="str">
        <f t="shared" si="2"/>
        <v/>
      </c>
      <c r="AJ84" s="196"/>
      <c r="AK84" s="196" t="b">
        <v>0</v>
      </c>
      <c r="AL84" s="242" t="str">
        <f>IF('Pre-approval Application'!$AK84,ROW(),"")</f>
        <v/>
      </c>
      <c r="AM84" s="194"/>
      <c r="AN84" s="234" t="str">
        <f t="shared" si="1"/>
        <v/>
      </c>
      <c r="AO84" s="78" t="str">
        <f>IFERROR(VLOOKUP(A84,'background information'!$A$6:$L$44,12,FALSE), "")</f>
        <v/>
      </c>
      <c r="AP84" s="191" t="str">
        <f>IFERROR(IF(V84&lt;&gt;"",V84*52,VLOOKUP(A84,'background information'!$A$6:$J$31,8,FALSE)),"")</f>
        <v/>
      </c>
      <c r="AQ84" s="191" t="str">
        <f>IFERROR(VLOOKUP(A84, 'background information'!$A$6:$J$44, 9),"")</f>
        <v/>
      </c>
      <c r="AR84" s="191" t="str">
        <f>IFERROR(VLOOKUP(A84, 'background information'!$A$6:$J$44, 10,FALSE),"")</f>
        <v/>
      </c>
    </row>
    <row r="85" spans="1:45" s="191" customFormat="1" ht="11.5" x14ac:dyDescent="0.25">
      <c r="A85" s="355"/>
      <c r="B85" s="355"/>
      <c r="C85" s="355"/>
      <c r="D85" s="355"/>
      <c r="E85" s="355"/>
      <c r="F85" s="355"/>
      <c r="G85" s="355"/>
      <c r="H85" s="355"/>
      <c r="I85" s="355"/>
      <c r="J85" s="355"/>
      <c r="K85" s="355"/>
      <c r="L85" s="355"/>
      <c r="M85" s="355"/>
      <c r="N85" s="355"/>
      <c r="O85" s="355"/>
      <c r="P85" s="355"/>
      <c r="Q85" s="355"/>
      <c r="R85" s="355"/>
      <c r="S85" s="355"/>
      <c r="T85" s="355"/>
      <c r="U85" s="355"/>
      <c r="V85" s="358"/>
      <c r="W85" s="358"/>
      <c r="X85" s="358"/>
      <c r="Y85" s="355"/>
      <c r="Z85" s="355"/>
      <c r="AA85" s="355"/>
      <c r="AB85" s="355"/>
      <c r="AC85" s="355"/>
      <c r="AD85" s="355"/>
      <c r="AE85" s="355"/>
      <c r="AF85" s="355"/>
      <c r="AG85" s="355"/>
      <c r="AH85" s="355"/>
      <c r="AI85" s="303" t="str">
        <f t="shared" si="2"/>
        <v/>
      </c>
      <c r="AJ85" s="196"/>
      <c r="AK85" s="196" t="b">
        <v>0</v>
      </c>
      <c r="AL85" s="242" t="str">
        <f>IF('Pre-approval Application'!$AK85,ROW(),"")</f>
        <v/>
      </c>
      <c r="AM85" s="194"/>
      <c r="AN85" s="234" t="str">
        <f t="shared" si="1"/>
        <v/>
      </c>
      <c r="AO85" s="78" t="str">
        <f>IFERROR(VLOOKUP(A85,'background information'!$A$6:$L$44,12,FALSE), "")</f>
        <v/>
      </c>
      <c r="AP85" s="191" t="str">
        <f>IFERROR(IF(V85&lt;&gt;"",V85*52,VLOOKUP(A85,'background information'!$A$6:$J$31,8,FALSE)),"")</f>
        <v/>
      </c>
      <c r="AQ85" s="191" t="str">
        <f>IFERROR(VLOOKUP(A85, 'background information'!$A$6:$J$44, 9),"")</f>
        <v/>
      </c>
      <c r="AR85" s="191" t="str">
        <f>IFERROR(VLOOKUP(A85, 'background information'!$A$6:$J$44, 10,FALSE),"")</f>
        <v/>
      </c>
    </row>
    <row r="86" spans="1:45" s="191" customFormat="1" ht="11.5" x14ac:dyDescent="0.25">
      <c r="A86" s="355"/>
      <c r="B86" s="355"/>
      <c r="C86" s="355"/>
      <c r="D86" s="355"/>
      <c r="E86" s="355"/>
      <c r="F86" s="355"/>
      <c r="G86" s="355"/>
      <c r="H86" s="355"/>
      <c r="I86" s="355"/>
      <c r="J86" s="355"/>
      <c r="K86" s="355"/>
      <c r="L86" s="355"/>
      <c r="M86" s="355"/>
      <c r="N86" s="355"/>
      <c r="O86" s="355"/>
      <c r="P86" s="355"/>
      <c r="Q86" s="355"/>
      <c r="R86" s="355"/>
      <c r="S86" s="355"/>
      <c r="T86" s="355"/>
      <c r="U86" s="355"/>
      <c r="V86" s="358"/>
      <c r="W86" s="358"/>
      <c r="X86" s="358"/>
      <c r="Y86" s="355"/>
      <c r="Z86" s="355"/>
      <c r="AA86" s="355"/>
      <c r="AB86" s="355"/>
      <c r="AC86" s="355"/>
      <c r="AD86" s="355"/>
      <c r="AE86" s="355"/>
      <c r="AF86" s="355"/>
      <c r="AG86" s="355"/>
      <c r="AH86" s="355"/>
      <c r="AI86" s="303" t="str">
        <f t="shared" si="2"/>
        <v/>
      </c>
      <c r="AJ86" s="196"/>
      <c r="AK86" s="196" t="b">
        <v>0</v>
      </c>
      <c r="AL86" s="242" t="str">
        <f>IF('Pre-approval Application'!$AK86,ROW(),"")</f>
        <v/>
      </c>
      <c r="AM86" s="194"/>
      <c r="AN86" s="234" t="str">
        <f t="shared" si="1"/>
        <v/>
      </c>
      <c r="AO86" s="78" t="str">
        <f>IFERROR(VLOOKUP(A86,'background information'!$A$6:$L$44,12,FALSE), "")</f>
        <v/>
      </c>
      <c r="AP86" s="191" t="str">
        <f>IFERROR(IF(V86&lt;&gt;"",V86*52,VLOOKUP(A86,'background information'!$A$6:$J$31,8,FALSE)),"")</f>
        <v/>
      </c>
      <c r="AQ86" s="191" t="str">
        <f>IFERROR(VLOOKUP(A86, 'background information'!$A$6:$J$44, 9),"")</f>
        <v/>
      </c>
      <c r="AR86" s="191" t="str">
        <f>IFERROR(VLOOKUP(A86, 'background information'!$A$6:$J$44, 10,FALSE),"")</f>
        <v/>
      </c>
    </row>
    <row r="87" spans="1:45" s="191" customFormat="1" ht="11.5" x14ac:dyDescent="0.25">
      <c r="A87" s="355"/>
      <c r="B87" s="355"/>
      <c r="C87" s="355"/>
      <c r="D87" s="355"/>
      <c r="E87" s="355"/>
      <c r="F87" s="355"/>
      <c r="G87" s="355"/>
      <c r="H87" s="355"/>
      <c r="I87" s="355"/>
      <c r="J87" s="355"/>
      <c r="K87" s="355"/>
      <c r="L87" s="355"/>
      <c r="M87" s="355"/>
      <c r="N87" s="355"/>
      <c r="O87" s="355"/>
      <c r="P87" s="355"/>
      <c r="Q87" s="355"/>
      <c r="R87" s="355"/>
      <c r="S87" s="355"/>
      <c r="T87" s="355"/>
      <c r="U87" s="355"/>
      <c r="V87" s="358"/>
      <c r="W87" s="358"/>
      <c r="X87" s="358"/>
      <c r="Y87" s="355"/>
      <c r="Z87" s="355"/>
      <c r="AA87" s="355"/>
      <c r="AB87" s="355"/>
      <c r="AC87" s="355"/>
      <c r="AD87" s="355"/>
      <c r="AE87" s="355"/>
      <c r="AF87" s="355"/>
      <c r="AG87" s="355"/>
      <c r="AH87" s="355"/>
      <c r="AI87" s="303" t="str">
        <f t="shared" si="2"/>
        <v/>
      </c>
      <c r="AJ87" s="196"/>
      <c r="AK87" s="196" t="b">
        <v>0</v>
      </c>
      <c r="AL87" s="242" t="str">
        <f>IF('Pre-approval Application'!$AK87,ROW(),"")</f>
        <v/>
      </c>
      <c r="AM87" s="194"/>
      <c r="AN87" s="234" t="str">
        <f t="shared" si="1"/>
        <v/>
      </c>
      <c r="AO87" s="78" t="str">
        <f>IFERROR(VLOOKUP(A87,'background information'!$A$6:$L$44,12,FALSE), "")</f>
        <v/>
      </c>
      <c r="AP87" s="191" t="str">
        <f>IFERROR(IF(V87&lt;&gt;"",V87*52,VLOOKUP(A87,'background information'!$A$6:$J$31,8,FALSE)),"")</f>
        <v/>
      </c>
      <c r="AQ87" s="191" t="str">
        <f>IFERROR(VLOOKUP(A87, 'background information'!$A$6:$J$44, 9),"")</f>
        <v/>
      </c>
      <c r="AR87" s="191" t="str">
        <f>IFERROR(VLOOKUP(A87, 'background information'!$A$6:$J$44, 10,FALSE),"")</f>
        <v/>
      </c>
    </row>
    <row r="88" spans="1:45" s="191" customFormat="1" ht="11.5" x14ac:dyDescent="0.25">
      <c r="A88" s="355"/>
      <c r="B88" s="355"/>
      <c r="C88" s="355"/>
      <c r="D88" s="355"/>
      <c r="E88" s="355"/>
      <c r="F88" s="355"/>
      <c r="G88" s="355"/>
      <c r="H88" s="355"/>
      <c r="I88" s="355"/>
      <c r="J88" s="355"/>
      <c r="K88" s="355"/>
      <c r="L88" s="355"/>
      <c r="M88" s="355"/>
      <c r="N88" s="355"/>
      <c r="O88" s="355"/>
      <c r="P88" s="355"/>
      <c r="Q88" s="355"/>
      <c r="R88" s="355"/>
      <c r="S88" s="355"/>
      <c r="T88" s="355"/>
      <c r="U88" s="355"/>
      <c r="V88" s="358"/>
      <c r="W88" s="358"/>
      <c r="X88" s="358"/>
      <c r="Y88" s="355"/>
      <c r="Z88" s="355"/>
      <c r="AA88" s="355"/>
      <c r="AB88" s="355"/>
      <c r="AC88" s="355"/>
      <c r="AD88" s="355"/>
      <c r="AE88" s="355"/>
      <c r="AF88" s="355"/>
      <c r="AG88" s="355"/>
      <c r="AH88" s="355"/>
      <c r="AI88" s="303" t="str">
        <f t="shared" si="2"/>
        <v/>
      </c>
      <c r="AJ88" s="196"/>
      <c r="AK88" s="196" t="b">
        <v>0</v>
      </c>
      <c r="AL88" s="242" t="str">
        <f>IF('Pre-approval Application'!$AK88,ROW(),"")</f>
        <v/>
      </c>
      <c r="AM88" s="194"/>
      <c r="AN88" s="234" t="str">
        <f t="shared" si="1"/>
        <v/>
      </c>
      <c r="AO88" s="78" t="str">
        <f>IFERROR(VLOOKUP(A88,'background information'!$A$6:$L$44,12,FALSE), "")</f>
        <v/>
      </c>
      <c r="AP88" s="191" t="str">
        <f>IFERROR(IF(V88&lt;&gt;"",V88*52,VLOOKUP(A88,'background information'!$A$6:$J$31,8,FALSE)),"")</f>
        <v/>
      </c>
      <c r="AQ88" s="191" t="str">
        <f>IFERROR(VLOOKUP(A88, 'background information'!$A$6:$J$44, 9),"")</f>
        <v/>
      </c>
      <c r="AR88" s="191" t="str">
        <f>IFERROR(VLOOKUP(A88, 'background information'!$A$6:$J$44, 10,FALSE),"")</f>
        <v/>
      </c>
    </row>
    <row r="89" spans="1:45" s="191" customFormat="1" ht="11.5" x14ac:dyDescent="0.25">
      <c r="A89" s="355"/>
      <c r="B89" s="355"/>
      <c r="C89" s="355"/>
      <c r="D89" s="355"/>
      <c r="E89" s="355"/>
      <c r="F89" s="355"/>
      <c r="G89" s="355"/>
      <c r="H89" s="355"/>
      <c r="I89" s="355"/>
      <c r="J89" s="355"/>
      <c r="K89" s="355"/>
      <c r="L89" s="355"/>
      <c r="M89" s="355"/>
      <c r="N89" s="355"/>
      <c r="O89" s="355"/>
      <c r="P89" s="355"/>
      <c r="Q89" s="355"/>
      <c r="R89" s="355"/>
      <c r="S89" s="355"/>
      <c r="T89" s="355"/>
      <c r="U89" s="355"/>
      <c r="V89" s="358"/>
      <c r="W89" s="358"/>
      <c r="X89" s="358"/>
      <c r="Y89" s="355"/>
      <c r="Z89" s="355"/>
      <c r="AA89" s="355"/>
      <c r="AB89" s="355"/>
      <c r="AC89" s="355"/>
      <c r="AD89" s="355"/>
      <c r="AE89" s="355"/>
      <c r="AF89" s="355"/>
      <c r="AG89" s="355"/>
      <c r="AH89" s="355"/>
      <c r="AI89" s="303" t="str">
        <f t="shared" si="2"/>
        <v/>
      </c>
      <c r="AJ89" s="196"/>
      <c r="AK89" s="196" t="b">
        <v>0</v>
      </c>
      <c r="AL89" s="242" t="str">
        <f>IF('Pre-approval Application'!$AK89,ROW(),"")</f>
        <v/>
      </c>
      <c r="AM89" s="194"/>
      <c r="AN89" s="234" t="str">
        <f t="shared" si="1"/>
        <v/>
      </c>
      <c r="AO89" s="78" t="str">
        <f>IFERROR(VLOOKUP(A89,'background information'!$A$6:$L$44,12,FALSE), "")</f>
        <v/>
      </c>
      <c r="AP89" s="191" t="str">
        <f>IFERROR(IF(V89&lt;&gt;"",V89*52,VLOOKUP(A89,'background information'!$A$6:$J$31,8,FALSE)),"")</f>
        <v/>
      </c>
      <c r="AQ89" s="191" t="str">
        <f>IFERROR(VLOOKUP(A89, 'background information'!$A$6:$J$44, 9),"")</f>
        <v/>
      </c>
      <c r="AR89" s="191" t="str">
        <f>IFERROR(VLOOKUP(A89, 'background information'!$A$6:$J$44, 10,FALSE),"")</f>
        <v/>
      </c>
    </row>
    <row r="90" spans="1:45" s="191" customFormat="1" ht="11.5" x14ac:dyDescent="0.25">
      <c r="A90" s="355"/>
      <c r="B90" s="355"/>
      <c r="C90" s="355"/>
      <c r="D90" s="355"/>
      <c r="E90" s="355"/>
      <c r="F90" s="355"/>
      <c r="G90" s="355"/>
      <c r="H90" s="355"/>
      <c r="I90" s="355"/>
      <c r="J90" s="355"/>
      <c r="K90" s="355"/>
      <c r="L90" s="355"/>
      <c r="M90" s="355"/>
      <c r="N90" s="355"/>
      <c r="O90" s="355"/>
      <c r="P90" s="355"/>
      <c r="Q90" s="355"/>
      <c r="R90" s="355"/>
      <c r="S90" s="355"/>
      <c r="T90" s="355"/>
      <c r="U90" s="355"/>
      <c r="V90" s="358"/>
      <c r="W90" s="358"/>
      <c r="X90" s="358"/>
      <c r="Y90" s="355"/>
      <c r="Z90" s="355"/>
      <c r="AA90" s="355"/>
      <c r="AB90" s="355"/>
      <c r="AC90" s="355"/>
      <c r="AD90" s="355"/>
      <c r="AE90" s="355"/>
      <c r="AF90" s="355"/>
      <c r="AG90" s="355"/>
      <c r="AH90" s="355"/>
      <c r="AI90" s="303" t="str">
        <f t="shared" si="2"/>
        <v/>
      </c>
      <c r="AJ90" s="196"/>
      <c r="AK90" s="13" t="b">
        <v>0</v>
      </c>
      <c r="AL90" s="242" t="str">
        <f>IF('Pre-approval Application'!$AK90,ROW(),"")</f>
        <v/>
      </c>
      <c r="AM90" s="194"/>
      <c r="AN90" s="234" t="str">
        <f t="shared" si="1"/>
        <v/>
      </c>
      <c r="AO90" s="78" t="str">
        <f>IFERROR(VLOOKUP(A90,'background information'!$A$6:$L$44,12,FALSE), "")</f>
        <v/>
      </c>
      <c r="AP90" s="191" t="str">
        <f>IFERROR(IF(V90&lt;&gt;"",V90*52,VLOOKUP(A90,'background information'!$A$6:$J$31,8,FALSE)),"")</f>
        <v/>
      </c>
      <c r="AQ90" s="191" t="str">
        <f>IFERROR(VLOOKUP(A90, 'background information'!$A$6:$J$44, 9),"")</f>
        <v/>
      </c>
      <c r="AR90" s="191" t="str">
        <f>IFERROR(VLOOKUP(A90, 'background information'!$A$6:$J$44, 10,FALSE),"")</f>
        <v/>
      </c>
    </row>
    <row r="91" spans="1:45" s="191" customFormat="1" ht="11.5" x14ac:dyDescent="0.25">
      <c r="A91" s="355"/>
      <c r="B91" s="355"/>
      <c r="C91" s="355"/>
      <c r="D91" s="355"/>
      <c r="E91" s="355"/>
      <c r="F91" s="355"/>
      <c r="G91" s="355"/>
      <c r="H91" s="355"/>
      <c r="I91" s="355"/>
      <c r="J91" s="355"/>
      <c r="K91" s="355"/>
      <c r="L91" s="355"/>
      <c r="M91" s="355"/>
      <c r="N91" s="355"/>
      <c r="O91" s="355"/>
      <c r="P91" s="355"/>
      <c r="Q91" s="355"/>
      <c r="R91" s="355"/>
      <c r="S91" s="355"/>
      <c r="T91" s="355"/>
      <c r="U91" s="355"/>
      <c r="V91" s="358"/>
      <c r="W91" s="358"/>
      <c r="X91" s="358"/>
      <c r="Y91" s="355"/>
      <c r="Z91" s="355"/>
      <c r="AA91" s="355"/>
      <c r="AB91" s="355"/>
      <c r="AC91" s="355"/>
      <c r="AD91" s="355"/>
      <c r="AE91" s="355"/>
      <c r="AF91" s="355"/>
      <c r="AG91" s="355"/>
      <c r="AH91" s="355"/>
      <c r="AI91" s="303" t="str">
        <f t="shared" si="2"/>
        <v/>
      </c>
      <c r="AJ91" s="196"/>
      <c r="AK91" s="196" t="b">
        <v>0</v>
      </c>
      <c r="AL91" s="242" t="str">
        <f>IF('Pre-approval Application'!$AK91,ROW(),"")</f>
        <v/>
      </c>
      <c r="AM91" s="194"/>
      <c r="AN91" s="234" t="str">
        <f t="shared" si="1"/>
        <v/>
      </c>
      <c r="AO91" s="78" t="str">
        <f>IFERROR(VLOOKUP(A91,'background information'!$A$6:$L$44,12,FALSE), "")</f>
        <v/>
      </c>
      <c r="AP91" s="191" t="str">
        <f>IFERROR(IF(V91&lt;&gt;"",V91*52,VLOOKUP(A91,'background information'!$A$6:$J$31,8,FALSE)),"")</f>
        <v/>
      </c>
      <c r="AQ91" s="191" t="str">
        <f>IFERROR(VLOOKUP(A91, 'background information'!$A$6:$J$44, 9),"")</f>
        <v/>
      </c>
      <c r="AR91" s="191" t="str">
        <f>IFERROR(VLOOKUP(A91, 'background information'!$A$6:$J$44, 10,FALSE),"")</f>
        <v/>
      </c>
    </row>
    <row r="92" spans="1:45" s="191" customFormat="1" ht="11.5" x14ac:dyDescent="0.25">
      <c r="A92" s="355"/>
      <c r="B92" s="355"/>
      <c r="C92" s="355"/>
      <c r="D92" s="355"/>
      <c r="E92" s="355"/>
      <c r="F92" s="355"/>
      <c r="G92" s="355"/>
      <c r="H92" s="355"/>
      <c r="I92" s="355"/>
      <c r="J92" s="355"/>
      <c r="K92" s="355"/>
      <c r="L92" s="355"/>
      <c r="M92" s="355"/>
      <c r="N92" s="355"/>
      <c r="O92" s="355"/>
      <c r="P92" s="355"/>
      <c r="Q92" s="355"/>
      <c r="R92" s="355"/>
      <c r="S92" s="355"/>
      <c r="T92" s="355"/>
      <c r="U92" s="355"/>
      <c r="V92" s="358"/>
      <c r="W92" s="358"/>
      <c r="X92" s="358"/>
      <c r="Y92" s="355"/>
      <c r="Z92" s="355"/>
      <c r="AA92" s="355"/>
      <c r="AB92" s="355"/>
      <c r="AC92" s="355"/>
      <c r="AD92" s="355"/>
      <c r="AE92" s="355"/>
      <c r="AF92" s="355"/>
      <c r="AG92" s="355"/>
      <c r="AH92" s="355"/>
      <c r="AI92" s="303" t="str">
        <f t="shared" si="2"/>
        <v/>
      </c>
      <c r="AJ92" s="196"/>
      <c r="AK92" s="196" t="b">
        <v>0</v>
      </c>
      <c r="AL92" s="242" t="str">
        <f>IF('Pre-approval Application'!$AK92,ROW(),"")</f>
        <v/>
      </c>
      <c r="AM92" s="194"/>
      <c r="AN92" s="234" t="str">
        <f t="shared" si="1"/>
        <v/>
      </c>
      <c r="AO92" s="78" t="str">
        <f>IFERROR(VLOOKUP(A92,'background information'!$A$6:$L$44,12,FALSE), "")</f>
        <v/>
      </c>
      <c r="AP92" s="191" t="str">
        <f>IFERROR(IF(V92&lt;&gt;"",V92*52,VLOOKUP(A92,'background information'!$A$6:$J$31,8,FALSE)),"")</f>
        <v/>
      </c>
      <c r="AQ92" s="191" t="str">
        <f>IFERROR(VLOOKUP(A92, 'background information'!$A$6:$J$44, 9),"")</f>
        <v/>
      </c>
      <c r="AR92" s="191" t="str">
        <f>IFERROR(VLOOKUP(A92, 'background information'!$A$6:$J$44, 10,FALSE),"")</f>
        <v/>
      </c>
    </row>
    <row r="93" spans="1:45" s="191" customFormat="1" ht="11.5" x14ac:dyDescent="0.25">
      <c r="A93" s="355"/>
      <c r="B93" s="355"/>
      <c r="C93" s="355"/>
      <c r="D93" s="355"/>
      <c r="E93" s="355"/>
      <c r="F93" s="355"/>
      <c r="G93" s="355"/>
      <c r="H93" s="355"/>
      <c r="I93" s="355"/>
      <c r="J93" s="355"/>
      <c r="K93" s="355"/>
      <c r="L93" s="355"/>
      <c r="M93" s="355"/>
      <c r="N93" s="355"/>
      <c r="O93" s="355"/>
      <c r="P93" s="355"/>
      <c r="Q93" s="355"/>
      <c r="R93" s="355"/>
      <c r="S93" s="355"/>
      <c r="T93" s="355"/>
      <c r="U93" s="355"/>
      <c r="V93" s="358"/>
      <c r="W93" s="358"/>
      <c r="X93" s="358"/>
      <c r="Y93" s="355"/>
      <c r="Z93" s="355"/>
      <c r="AA93" s="355"/>
      <c r="AB93" s="355"/>
      <c r="AC93" s="355"/>
      <c r="AD93" s="355"/>
      <c r="AE93" s="355"/>
      <c r="AF93" s="355"/>
      <c r="AG93" s="355"/>
      <c r="AH93" s="355"/>
      <c r="AI93" s="303" t="str">
        <f t="shared" si="2"/>
        <v/>
      </c>
      <c r="AJ93" s="196"/>
      <c r="AK93" s="196" t="b">
        <v>0</v>
      </c>
      <c r="AL93" s="242" t="str">
        <f>IF('Pre-approval Application'!$AK93,ROW(),"")</f>
        <v/>
      </c>
      <c r="AM93" s="194"/>
      <c r="AN93" s="234" t="str">
        <f t="shared" si="1"/>
        <v/>
      </c>
      <c r="AO93" s="78" t="str">
        <f>IFERROR(VLOOKUP(A93,'background information'!$A$6:$L$44,12,FALSE), "")</f>
        <v/>
      </c>
      <c r="AP93" s="191" t="str">
        <f>IFERROR(IF(V93&lt;&gt;"",V93*52,VLOOKUP(A93,'background information'!$A$6:$J$31,8,FALSE)),"")</f>
        <v/>
      </c>
      <c r="AQ93" s="191" t="str">
        <f>IFERROR(VLOOKUP(A93, 'background information'!$A$6:$J$44, 9),"")</f>
        <v/>
      </c>
      <c r="AR93" s="191" t="str">
        <f>IFERROR(VLOOKUP(A93, 'background information'!$A$6:$J$44, 10,FALSE),"")</f>
        <v/>
      </c>
    </row>
    <row r="94" spans="1:45" s="191" customFormat="1" ht="11.5" x14ac:dyDescent="0.25">
      <c r="A94" s="355"/>
      <c r="B94" s="355"/>
      <c r="C94" s="355"/>
      <c r="D94" s="355"/>
      <c r="E94" s="355"/>
      <c r="F94" s="355"/>
      <c r="G94" s="355"/>
      <c r="H94" s="355"/>
      <c r="I94" s="355"/>
      <c r="J94" s="355"/>
      <c r="K94" s="355"/>
      <c r="L94" s="355"/>
      <c r="M94" s="355"/>
      <c r="N94" s="355"/>
      <c r="O94" s="355"/>
      <c r="P94" s="355"/>
      <c r="Q94" s="355"/>
      <c r="R94" s="355"/>
      <c r="S94" s="355"/>
      <c r="T94" s="355"/>
      <c r="U94" s="355"/>
      <c r="V94" s="358"/>
      <c r="W94" s="358"/>
      <c r="X94" s="358"/>
      <c r="Y94" s="355"/>
      <c r="Z94" s="355"/>
      <c r="AA94" s="355"/>
      <c r="AB94" s="355"/>
      <c r="AC94" s="355"/>
      <c r="AD94" s="355"/>
      <c r="AE94" s="355"/>
      <c r="AF94" s="355"/>
      <c r="AG94" s="355"/>
      <c r="AH94" s="355"/>
      <c r="AI94" s="303" t="str">
        <f t="shared" si="2"/>
        <v/>
      </c>
      <c r="AJ94" s="196"/>
      <c r="AK94" s="196" t="b">
        <v>0</v>
      </c>
      <c r="AL94" s="242" t="str">
        <f>IF('Pre-approval Application'!$AK94,ROW(),"")</f>
        <v/>
      </c>
      <c r="AM94" s="194"/>
      <c r="AN94" s="234" t="str">
        <f t="shared" si="1"/>
        <v/>
      </c>
      <c r="AO94" s="78" t="str">
        <f>IFERROR(VLOOKUP(A94,'background information'!$A$6:$L$44,12,FALSE), "")</f>
        <v/>
      </c>
      <c r="AP94" s="191" t="str">
        <f>IFERROR(IF(V94&lt;&gt;"",V94*52,VLOOKUP(A94,'background information'!$A$6:$J$31,8,FALSE)),"")</f>
        <v/>
      </c>
      <c r="AQ94" s="191" t="str">
        <f>IFERROR(VLOOKUP(A94, 'background information'!$A$6:$J$44, 9),"")</f>
        <v/>
      </c>
      <c r="AR94" s="191" t="str">
        <f>IFERROR(VLOOKUP(A94, 'background information'!$A$6:$J$44, 10,FALSE),"")</f>
        <v/>
      </c>
    </row>
    <row r="95" spans="1:45" s="100" customFormat="1" ht="11.5" x14ac:dyDescent="0.25">
      <c r="A95" s="355"/>
      <c r="B95" s="355"/>
      <c r="C95" s="355"/>
      <c r="D95" s="355"/>
      <c r="E95" s="355"/>
      <c r="F95" s="355"/>
      <c r="G95" s="355"/>
      <c r="H95" s="355"/>
      <c r="I95" s="355"/>
      <c r="J95" s="355"/>
      <c r="K95" s="355"/>
      <c r="L95" s="355"/>
      <c r="M95" s="355"/>
      <c r="N95" s="355"/>
      <c r="O95" s="355"/>
      <c r="P95" s="355"/>
      <c r="Q95" s="355"/>
      <c r="R95" s="355"/>
      <c r="S95" s="355"/>
      <c r="T95" s="355"/>
      <c r="U95" s="355"/>
      <c r="V95" s="358"/>
      <c r="W95" s="358"/>
      <c r="X95" s="358"/>
      <c r="Y95" s="355"/>
      <c r="Z95" s="355"/>
      <c r="AA95" s="355"/>
      <c r="AB95" s="355"/>
      <c r="AC95" s="355"/>
      <c r="AD95" s="355"/>
      <c r="AE95" s="355"/>
      <c r="AF95" s="355"/>
      <c r="AG95" s="355"/>
      <c r="AH95" s="355"/>
      <c r="AI95" s="303"/>
      <c r="AJ95" s="32"/>
      <c r="AK95" s="32" t="b">
        <v>0</v>
      </c>
      <c r="AL95" s="242" t="str">
        <f>IF('Pre-approval Application'!$AK95,ROW(),"")</f>
        <v/>
      </c>
      <c r="AM95" s="30"/>
      <c r="AN95" s="234" t="str">
        <f t="shared" si="1"/>
        <v/>
      </c>
      <c r="AO95" s="78" t="str">
        <f>IFERROR(VLOOKUP(A95,'background information'!$A$6:$L$44,12,FALSE), "")</f>
        <v/>
      </c>
      <c r="AP95" s="191" t="str">
        <f>IFERROR(IF(V95&lt;&gt;"",V95*52,VLOOKUP(A95,'background information'!$A$6:$J$31,8,FALSE)),"")</f>
        <v/>
      </c>
      <c r="AQ95" s="191" t="str">
        <f>IFERROR(VLOOKUP(A95, 'background information'!$A$6:$J$44, 9),"")</f>
        <v/>
      </c>
      <c r="AR95" s="191" t="str">
        <f>IFERROR(VLOOKUP(A95, 'background information'!$A$6:$J$44, 10,FALSE),"")</f>
        <v/>
      </c>
      <c r="AS95" s="191"/>
    </row>
    <row r="96" spans="1:45" s="4" customFormat="1" x14ac:dyDescent="0.3">
      <c r="J96" s="82"/>
      <c r="Z96" s="30"/>
      <c r="AA96" s="30"/>
      <c r="AB96" s="30"/>
      <c r="AC96" s="30"/>
      <c r="AD96" s="30"/>
      <c r="AE96" s="31"/>
      <c r="AF96" s="13"/>
      <c r="AG96" s="13"/>
      <c r="AH96" s="31"/>
      <c r="AI96" s="105">
        <f>SUM(AI65:AI95)</f>
        <v>0</v>
      </c>
      <c r="AJ96" s="33"/>
      <c r="AK96" s="32"/>
      <c r="AL96" s="32"/>
      <c r="AM96" s="30"/>
      <c r="AN96" s="196"/>
      <c r="AO96" s="78" t="str">
        <f>IFERROR(VLOOKUP(A96,'background information'!$A$6:$L$31,14,FALSE), "")</f>
        <v/>
      </c>
      <c r="AS96" s="185"/>
    </row>
    <row r="97" spans="1:47" s="100" customFormat="1" ht="15" customHeight="1" x14ac:dyDescent="0.3">
      <c r="J97" s="82"/>
      <c r="Y97" s="7"/>
      <c r="Z97" s="7"/>
      <c r="AA97" s="7"/>
      <c r="AB97" s="1"/>
      <c r="AC97" s="1"/>
      <c r="AD97" s="7"/>
      <c r="AE97" s="7"/>
      <c r="AF97" s="1"/>
      <c r="AG97" s="1"/>
      <c r="AH97" s="33"/>
      <c r="AI97" s="105"/>
      <c r="AJ97" s="91"/>
      <c r="AK97" s="32"/>
      <c r="AM97" s="282" t="s">
        <v>245</v>
      </c>
      <c r="AN97" s="305">
        <f>SUM(AN65:AN95)</f>
        <v>0</v>
      </c>
      <c r="AU97" s="185"/>
    </row>
    <row r="98" spans="1:47" s="1" customFormat="1" x14ac:dyDescent="0.3">
      <c r="T98" s="5"/>
      <c r="Y98" s="7"/>
      <c r="AJ98" s="34"/>
      <c r="AK98" s="61"/>
      <c r="AL98" s="61"/>
      <c r="AM98" s="3"/>
      <c r="AN98" s="190"/>
      <c r="AU98" s="156"/>
    </row>
    <row r="99" spans="1:47" s="19" customFormat="1" ht="20" x14ac:dyDescent="0.4">
      <c r="A99" s="2" t="s">
        <v>216</v>
      </c>
      <c r="T99" s="20"/>
      <c r="Y99" s="21"/>
      <c r="Z99" s="21"/>
      <c r="AA99" s="21"/>
      <c r="AB99" s="21"/>
      <c r="AE99" s="21"/>
      <c r="AF99" s="21"/>
      <c r="AI99" s="34"/>
      <c r="AJ99" s="35"/>
      <c r="AK99" s="62"/>
      <c r="AL99" s="62"/>
      <c r="AM99" s="63"/>
      <c r="AN99" s="201"/>
      <c r="AU99" s="101"/>
    </row>
    <row r="100" spans="1:47" s="17" customFormat="1" ht="34.5" customHeight="1" x14ac:dyDescent="0.3">
      <c r="A100" s="367" t="s">
        <v>13</v>
      </c>
      <c r="B100" s="367"/>
      <c r="C100" s="367"/>
      <c r="D100" s="367" t="s">
        <v>205</v>
      </c>
      <c r="E100" s="367"/>
      <c r="F100" s="367"/>
      <c r="G100" s="367"/>
      <c r="H100" s="367"/>
      <c r="I100" s="367"/>
      <c r="J100" s="367" t="s">
        <v>207</v>
      </c>
      <c r="K100" s="367"/>
      <c r="L100" s="367"/>
      <c r="M100" s="367"/>
      <c r="N100" s="367"/>
      <c r="O100" s="367"/>
      <c r="P100" s="367" t="s">
        <v>101</v>
      </c>
      <c r="Q100" s="367"/>
      <c r="R100" s="425" t="s">
        <v>286</v>
      </c>
      <c r="S100" s="425"/>
      <c r="T100" s="425"/>
      <c r="U100" s="426" t="s">
        <v>215</v>
      </c>
      <c r="V100" s="426"/>
      <c r="W100" s="424" t="s">
        <v>116</v>
      </c>
      <c r="X100" s="424"/>
      <c r="Y100" s="367" t="s">
        <v>143</v>
      </c>
      <c r="Z100" s="367"/>
      <c r="AA100" s="367"/>
      <c r="AB100" s="367"/>
      <c r="AC100" s="367"/>
      <c r="AD100" s="367"/>
      <c r="AE100" s="367"/>
      <c r="AF100" s="367"/>
      <c r="AG100" s="367" t="s">
        <v>36</v>
      </c>
      <c r="AH100" s="367"/>
      <c r="AI100" s="189" t="s">
        <v>15</v>
      </c>
      <c r="AJ100" s="32"/>
      <c r="AK100" s="284" t="s">
        <v>11</v>
      </c>
      <c r="AL100" s="64" t="s">
        <v>214</v>
      </c>
      <c r="AN100" s="64" t="s">
        <v>171</v>
      </c>
      <c r="AO100" s="17" t="s">
        <v>254</v>
      </c>
      <c r="AP100" s="17" t="s">
        <v>244</v>
      </c>
    </row>
    <row r="101" spans="1:47" s="4" customFormat="1" ht="12" customHeight="1" x14ac:dyDescent="0.25">
      <c r="A101" s="395"/>
      <c r="B101" s="395"/>
      <c r="C101" s="395"/>
      <c r="D101" s="355"/>
      <c r="E101" s="355"/>
      <c r="F101" s="355"/>
      <c r="G101" s="355"/>
      <c r="H101" s="355"/>
      <c r="I101" s="355"/>
      <c r="J101" s="355"/>
      <c r="K101" s="355"/>
      <c r="L101" s="355"/>
      <c r="M101" s="355"/>
      <c r="N101" s="355"/>
      <c r="O101" s="355"/>
      <c r="P101" s="355"/>
      <c r="Q101" s="355"/>
      <c r="R101" s="355"/>
      <c r="S101" s="355"/>
      <c r="T101" s="355"/>
      <c r="U101" s="355"/>
      <c r="V101" s="355"/>
      <c r="W101" s="358"/>
      <c r="X101" s="358"/>
      <c r="Y101" s="355"/>
      <c r="Z101" s="355"/>
      <c r="AA101" s="355"/>
      <c r="AB101" s="355"/>
      <c r="AC101" s="355"/>
      <c r="AD101" s="355"/>
      <c r="AE101" s="355"/>
      <c r="AF101" s="355"/>
      <c r="AG101" s="355"/>
      <c r="AH101" s="355"/>
      <c r="AI101" s="104" t="str">
        <f t="shared" ref="AI101:AI111" si="3">IFERROR(VLOOKUP(A101,$A$176:$AJ$190,36,FALSE)*AG101,"")</f>
        <v/>
      </c>
      <c r="AJ101" s="32"/>
      <c r="AK101" s="196" t="b">
        <v>0</v>
      </c>
      <c r="AL101" s="242" t="str">
        <f>IF('Pre-approval Application'!$AK101,ROW(),"")</f>
        <v/>
      </c>
      <c r="AM101" s="196"/>
      <c r="AN101" s="4" t="str">
        <f>IFERROR(AP101*AO101/1000,"")</f>
        <v/>
      </c>
      <c r="AO101" s="4" t="str">
        <f>IFERROR(VLOOKUP(A101,'background information'!$A$6:$L$44,12),"")</f>
        <v/>
      </c>
      <c r="AP101" s="191" t="str">
        <f>IFERROR(IF(W101&lt;&gt;"",W101*52,VLOOKUP(A101,'background information'!$A$6:$J$44,8,FALSE)),"")</f>
        <v/>
      </c>
    </row>
    <row r="102" spans="1:47" s="4" customFormat="1" ht="11.5" x14ac:dyDescent="0.25">
      <c r="A102" s="395"/>
      <c r="B102" s="395"/>
      <c r="C102" s="395"/>
      <c r="D102" s="355"/>
      <c r="E102" s="355"/>
      <c r="F102" s="355"/>
      <c r="G102" s="355"/>
      <c r="H102" s="355"/>
      <c r="I102" s="355"/>
      <c r="J102" s="355"/>
      <c r="K102" s="355"/>
      <c r="L102" s="355"/>
      <c r="M102" s="355"/>
      <c r="N102" s="355"/>
      <c r="O102" s="355"/>
      <c r="P102" s="355"/>
      <c r="Q102" s="355"/>
      <c r="R102" s="355"/>
      <c r="S102" s="355"/>
      <c r="T102" s="355"/>
      <c r="U102" s="355"/>
      <c r="V102" s="355"/>
      <c r="W102" s="358"/>
      <c r="X102" s="358"/>
      <c r="Y102" s="355"/>
      <c r="Z102" s="355"/>
      <c r="AA102" s="355"/>
      <c r="AB102" s="355"/>
      <c r="AC102" s="355"/>
      <c r="AD102" s="355"/>
      <c r="AE102" s="355"/>
      <c r="AF102" s="355"/>
      <c r="AG102" s="355"/>
      <c r="AH102" s="355"/>
      <c r="AI102" s="104" t="str">
        <f t="shared" si="3"/>
        <v/>
      </c>
      <c r="AJ102" s="32"/>
      <c r="AK102" s="196" t="b">
        <v>0</v>
      </c>
      <c r="AL102" s="242" t="str">
        <f>IF('Pre-approval Application'!$AK102,ROW(),"")</f>
        <v/>
      </c>
      <c r="AM102" s="196"/>
      <c r="AN102" s="191" t="str">
        <f t="shared" ref="AN102:AN111" si="4">IFERROR(AP102*AO102/1000,"")</f>
        <v/>
      </c>
      <c r="AO102" s="191" t="str">
        <f>IFERROR(VLOOKUP(A102,'background information'!$A$6:$L$44,12),"")</f>
        <v/>
      </c>
      <c r="AP102" s="191" t="str">
        <f>IFERROR(IF(V102&lt;&gt;"",V102*52,VLOOKUP(A102,'background information'!$A$6:$J$44,8,FALSE)),"")</f>
        <v/>
      </c>
      <c r="AQ102" s="78" t="str">
        <f>IFERROR(AN102-#REF!,"")</f>
        <v/>
      </c>
      <c r="AR102" s="157" t="str">
        <f>IFERROR(IF(U102&lt;&gt;"",U102*52,VLOOKUP(A102,'background information'!$A$6:$J$31,8,FALSE)),"")</f>
        <v/>
      </c>
      <c r="AS102" s="157"/>
      <c r="AT102" s="157" t="str">
        <f>IFERROR(VLOOKUP(A102, 'background information'!$A$6:$J$31, 11,FALSE),"")</f>
        <v/>
      </c>
      <c r="AU102" s="157"/>
    </row>
    <row r="103" spans="1:47" s="4" customFormat="1" ht="11.5" x14ac:dyDescent="0.25">
      <c r="A103" s="395"/>
      <c r="B103" s="395"/>
      <c r="C103" s="395"/>
      <c r="D103" s="355"/>
      <c r="E103" s="355"/>
      <c r="F103" s="355"/>
      <c r="G103" s="355"/>
      <c r="H103" s="355"/>
      <c r="I103" s="355"/>
      <c r="J103" s="355"/>
      <c r="K103" s="355"/>
      <c r="L103" s="355"/>
      <c r="M103" s="355"/>
      <c r="N103" s="355"/>
      <c r="O103" s="355"/>
      <c r="P103" s="355"/>
      <c r="Q103" s="355"/>
      <c r="R103" s="355"/>
      <c r="S103" s="355"/>
      <c r="T103" s="355"/>
      <c r="U103" s="355"/>
      <c r="V103" s="355"/>
      <c r="W103" s="358"/>
      <c r="X103" s="358"/>
      <c r="Y103" s="355"/>
      <c r="Z103" s="355"/>
      <c r="AA103" s="355"/>
      <c r="AB103" s="355"/>
      <c r="AC103" s="355"/>
      <c r="AD103" s="355"/>
      <c r="AE103" s="355"/>
      <c r="AF103" s="355"/>
      <c r="AG103" s="355"/>
      <c r="AH103" s="355"/>
      <c r="AI103" s="104" t="str">
        <f t="shared" si="3"/>
        <v/>
      </c>
      <c r="AJ103" s="32"/>
      <c r="AK103" s="196" t="b">
        <v>0</v>
      </c>
      <c r="AL103" s="242" t="str">
        <f>IF('Pre-approval Application'!$AK103,ROW(),"")</f>
        <v/>
      </c>
      <c r="AM103" s="196"/>
      <c r="AN103" s="191" t="str">
        <f t="shared" si="4"/>
        <v/>
      </c>
      <c r="AO103" s="191" t="str">
        <f>IFERROR(VLOOKUP(A103,'background information'!$A$6:$L$44,12),"")</f>
        <v/>
      </c>
      <c r="AP103" s="191" t="str">
        <f>IFERROR(IF(V103&lt;&gt;"",V103*52,VLOOKUP(A103,'background information'!$A$6:$J$44,8,FALSE)),"")</f>
        <v/>
      </c>
      <c r="AQ103" s="78" t="str">
        <f>IFERROR(AN103-#REF!,"")</f>
        <v/>
      </c>
      <c r="AR103" s="157" t="str">
        <f>IFERROR(IF(U103&lt;&gt;"",U103*52,VLOOKUP(A103,'background information'!$A$6:$J$31,8,FALSE)),"")</f>
        <v/>
      </c>
      <c r="AS103" s="157"/>
      <c r="AT103" s="157" t="str">
        <f>IFERROR(VLOOKUP(A103, 'background information'!$A$6:$J$31, 11,FALSE),"")</f>
        <v/>
      </c>
      <c r="AU103" s="157"/>
    </row>
    <row r="104" spans="1:47" s="4" customFormat="1" ht="11.5" x14ac:dyDescent="0.25">
      <c r="A104" s="395"/>
      <c r="B104" s="395"/>
      <c r="C104" s="395"/>
      <c r="D104" s="355"/>
      <c r="E104" s="355"/>
      <c r="F104" s="355"/>
      <c r="G104" s="355"/>
      <c r="H104" s="355"/>
      <c r="I104" s="355"/>
      <c r="J104" s="355"/>
      <c r="K104" s="355"/>
      <c r="L104" s="355"/>
      <c r="M104" s="355"/>
      <c r="N104" s="355"/>
      <c r="O104" s="355"/>
      <c r="P104" s="355"/>
      <c r="Q104" s="355"/>
      <c r="R104" s="355"/>
      <c r="S104" s="355"/>
      <c r="T104" s="355"/>
      <c r="U104" s="355"/>
      <c r="V104" s="355"/>
      <c r="W104" s="358"/>
      <c r="X104" s="358"/>
      <c r="Y104" s="355"/>
      <c r="Z104" s="355"/>
      <c r="AA104" s="355"/>
      <c r="AB104" s="355"/>
      <c r="AC104" s="355"/>
      <c r="AD104" s="355"/>
      <c r="AE104" s="355"/>
      <c r="AF104" s="355"/>
      <c r="AG104" s="355"/>
      <c r="AH104" s="355"/>
      <c r="AI104" s="104" t="str">
        <f t="shared" si="3"/>
        <v/>
      </c>
      <c r="AJ104" s="32"/>
      <c r="AK104" s="196" t="b">
        <v>0</v>
      </c>
      <c r="AL104" s="242" t="str">
        <f>IF('Pre-approval Application'!$AK104,ROW(),"")</f>
        <v/>
      </c>
      <c r="AM104" s="196"/>
      <c r="AN104" s="191" t="str">
        <f t="shared" si="4"/>
        <v/>
      </c>
      <c r="AO104" s="191" t="str">
        <f>IFERROR(VLOOKUP(A104,'background information'!$A$6:$L$44,12),"")</f>
        <v/>
      </c>
      <c r="AP104" s="191" t="str">
        <f>IFERROR(IF(V104&lt;&gt;"",V104*52,VLOOKUP(A104,'background information'!$A$6:$J$44,8,FALSE)),"")</f>
        <v/>
      </c>
      <c r="AQ104" s="78" t="str">
        <f>IFERROR(AN104-#REF!,"")</f>
        <v/>
      </c>
      <c r="AR104" s="157" t="str">
        <f>IFERROR(IF(U104&lt;&gt;"",U104*52,VLOOKUP(A104,'background information'!$A$6:$J$31,8,FALSE)),"")</f>
        <v/>
      </c>
      <c r="AS104" s="157"/>
      <c r="AT104" s="157" t="str">
        <f>IFERROR(VLOOKUP(A104, 'background information'!$A$6:$J$31, 11,FALSE),"")</f>
        <v/>
      </c>
      <c r="AU104" s="157"/>
    </row>
    <row r="105" spans="1:47" s="4" customFormat="1" ht="11.5" x14ac:dyDescent="0.25">
      <c r="A105" s="395"/>
      <c r="B105" s="395"/>
      <c r="C105" s="395"/>
      <c r="D105" s="355"/>
      <c r="E105" s="355"/>
      <c r="F105" s="355"/>
      <c r="G105" s="355"/>
      <c r="H105" s="355"/>
      <c r="I105" s="355"/>
      <c r="J105" s="355"/>
      <c r="K105" s="355"/>
      <c r="L105" s="355"/>
      <c r="M105" s="355"/>
      <c r="N105" s="355"/>
      <c r="O105" s="355"/>
      <c r="P105" s="355"/>
      <c r="Q105" s="355"/>
      <c r="R105" s="355"/>
      <c r="S105" s="355"/>
      <c r="T105" s="355"/>
      <c r="U105" s="355"/>
      <c r="V105" s="355"/>
      <c r="W105" s="358"/>
      <c r="X105" s="358"/>
      <c r="Y105" s="355"/>
      <c r="Z105" s="355"/>
      <c r="AA105" s="355"/>
      <c r="AB105" s="355"/>
      <c r="AC105" s="355"/>
      <c r="AD105" s="355"/>
      <c r="AE105" s="355"/>
      <c r="AF105" s="355"/>
      <c r="AG105" s="355"/>
      <c r="AH105" s="355"/>
      <c r="AI105" s="104" t="str">
        <f t="shared" si="3"/>
        <v/>
      </c>
      <c r="AJ105" s="32"/>
      <c r="AK105" s="196" t="b">
        <v>0</v>
      </c>
      <c r="AL105" s="242" t="str">
        <f>IF('Pre-approval Application'!$AK105,ROW(),"")</f>
        <v/>
      </c>
      <c r="AM105" s="196"/>
      <c r="AN105" s="191" t="str">
        <f t="shared" si="4"/>
        <v/>
      </c>
      <c r="AO105" s="191" t="str">
        <f>IFERROR(VLOOKUP(A105,'background information'!$A$6:$L$44,12),"")</f>
        <v/>
      </c>
      <c r="AP105" s="191" t="str">
        <f>IFERROR(IF(V105&lt;&gt;"",V105*52,VLOOKUP(A105,'background information'!$A$6:$J$44,8,FALSE)),"")</f>
        <v/>
      </c>
      <c r="AQ105" s="78" t="str">
        <f>IFERROR(AN105-#REF!,"")</f>
        <v/>
      </c>
      <c r="AR105" s="157" t="str">
        <f>IFERROR(IF(U105&lt;&gt;"",U105*52,VLOOKUP(A105,'background information'!$A$6:$J$31,8,FALSE)),"")</f>
        <v/>
      </c>
      <c r="AS105" s="157"/>
      <c r="AT105" s="157" t="str">
        <f>IFERROR(VLOOKUP(A105, 'background information'!$A$6:$J$31, 11,FALSE),"")</f>
        <v/>
      </c>
      <c r="AU105" s="157"/>
    </row>
    <row r="106" spans="1:47" s="4" customFormat="1" ht="11.5" x14ac:dyDescent="0.25">
      <c r="A106" s="395"/>
      <c r="B106" s="395"/>
      <c r="C106" s="395"/>
      <c r="D106" s="355"/>
      <c r="E106" s="355"/>
      <c r="F106" s="355"/>
      <c r="G106" s="355"/>
      <c r="H106" s="355"/>
      <c r="I106" s="355"/>
      <c r="J106" s="355"/>
      <c r="K106" s="355"/>
      <c r="L106" s="355"/>
      <c r="M106" s="355"/>
      <c r="N106" s="355"/>
      <c r="O106" s="355"/>
      <c r="P106" s="355"/>
      <c r="Q106" s="355"/>
      <c r="R106" s="355"/>
      <c r="S106" s="355"/>
      <c r="T106" s="355"/>
      <c r="U106" s="355"/>
      <c r="V106" s="355"/>
      <c r="W106" s="358"/>
      <c r="X106" s="358"/>
      <c r="Y106" s="355"/>
      <c r="Z106" s="355"/>
      <c r="AA106" s="355"/>
      <c r="AB106" s="355"/>
      <c r="AC106" s="355"/>
      <c r="AD106" s="355"/>
      <c r="AE106" s="355"/>
      <c r="AF106" s="355"/>
      <c r="AG106" s="355"/>
      <c r="AH106" s="355"/>
      <c r="AI106" s="104" t="str">
        <f t="shared" si="3"/>
        <v/>
      </c>
      <c r="AJ106" s="32"/>
      <c r="AK106" s="196" t="b">
        <v>0</v>
      </c>
      <c r="AL106" s="242" t="str">
        <f>IF('Pre-approval Application'!$AK106,ROW(),"")</f>
        <v/>
      </c>
      <c r="AM106" s="196"/>
      <c r="AN106" s="191" t="str">
        <f t="shared" si="4"/>
        <v/>
      </c>
      <c r="AO106" s="191" t="str">
        <f>IFERROR(VLOOKUP(A106,'background information'!$A$6:$L$44,12),"")</f>
        <v/>
      </c>
      <c r="AP106" s="191" t="str">
        <f>IFERROR(IF(V106&lt;&gt;"",V106*52,VLOOKUP(A106,'background information'!$A$6:$J$44,8,FALSE)),"")</f>
        <v/>
      </c>
      <c r="AQ106" s="78" t="str">
        <f>IFERROR(AN106-#REF!,"")</f>
        <v/>
      </c>
      <c r="AR106" s="157" t="str">
        <f>IFERROR(IF(U106&lt;&gt;"",U106*52,VLOOKUP(A106,'background information'!$A$6:$J$31,8,FALSE)),"")</f>
        <v/>
      </c>
      <c r="AS106" s="157"/>
      <c r="AT106" s="157" t="str">
        <f>IFERROR(VLOOKUP(A106, 'background information'!$A$6:$J$31, 11,FALSE),"")</f>
        <v/>
      </c>
      <c r="AU106" s="157"/>
    </row>
    <row r="107" spans="1:47" s="4" customFormat="1" ht="11.5" x14ac:dyDescent="0.25">
      <c r="A107" s="395"/>
      <c r="B107" s="395"/>
      <c r="C107" s="395"/>
      <c r="D107" s="355"/>
      <c r="E107" s="355"/>
      <c r="F107" s="355"/>
      <c r="G107" s="355"/>
      <c r="H107" s="355"/>
      <c r="I107" s="355"/>
      <c r="J107" s="355"/>
      <c r="K107" s="355"/>
      <c r="L107" s="355"/>
      <c r="M107" s="355"/>
      <c r="N107" s="355"/>
      <c r="O107" s="355"/>
      <c r="P107" s="355"/>
      <c r="Q107" s="355"/>
      <c r="R107" s="355"/>
      <c r="S107" s="355"/>
      <c r="T107" s="355"/>
      <c r="U107" s="355"/>
      <c r="V107" s="355"/>
      <c r="W107" s="358"/>
      <c r="X107" s="358"/>
      <c r="Y107" s="355"/>
      <c r="Z107" s="355"/>
      <c r="AA107" s="355"/>
      <c r="AB107" s="355"/>
      <c r="AC107" s="355"/>
      <c r="AD107" s="355"/>
      <c r="AE107" s="355"/>
      <c r="AF107" s="355"/>
      <c r="AG107" s="355"/>
      <c r="AH107" s="355"/>
      <c r="AI107" s="104" t="str">
        <f t="shared" si="3"/>
        <v/>
      </c>
      <c r="AJ107" s="32"/>
      <c r="AK107" s="196" t="b">
        <v>0</v>
      </c>
      <c r="AL107" s="242" t="str">
        <f>IF('Pre-approval Application'!$AK107,ROW(),"")</f>
        <v/>
      </c>
      <c r="AM107" s="196"/>
      <c r="AN107" s="191" t="str">
        <f t="shared" si="4"/>
        <v/>
      </c>
      <c r="AO107" s="191" t="str">
        <f>IFERROR(VLOOKUP(A107,'background information'!$A$6:$L$44,12),"")</f>
        <v/>
      </c>
      <c r="AP107" s="191" t="str">
        <f>IFERROR(IF(V107&lt;&gt;"",V107*52,VLOOKUP(A107,'background information'!$A$6:$J$44,8,FALSE)),"")</f>
        <v/>
      </c>
      <c r="AQ107" s="78" t="str">
        <f>IFERROR(AN107-#REF!,"")</f>
        <v/>
      </c>
      <c r="AR107" s="157" t="str">
        <f>IFERROR(IF(U107&lt;&gt;"",U107*52,VLOOKUP(A107,'background information'!$A$6:$J$31,8,FALSE)),"")</f>
        <v/>
      </c>
      <c r="AS107" s="157"/>
      <c r="AT107" s="157" t="str">
        <f>IFERROR(VLOOKUP(A107, 'background information'!$A$6:$J$31, 11,FALSE),"")</f>
        <v/>
      </c>
      <c r="AU107" s="157"/>
    </row>
    <row r="108" spans="1:47" s="4" customFormat="1" ht="11.5" x14ac:dyDescent="0.25">
      <c r="A108" s="395"/>
      <c r="B108" s="395"/>
      <c r="C108" s="395"/>
      <c r="D108" s="355"/>
      <c r="E108" s="355"/>
      <c r="F108" s="355"/>
      <c r="G108" s="355"/>
      <c r="H108" s="355"/>
      <c r="I108" s="355"/>
      <c r="J108" s="355"/>
      <c r="K108" s="355"/>
      <c r="L108" s="355"/>
      <c r="M108" s="355"/>
      <c r="N108" s="355"/>
      <c r="O108" s="355"/>
      <c r="P108" s="355"/>
      <c r="Q108" s="355"/>
      <c r="R108" s="355"/>
      <c r="S108" s="355"/>
      <c r="T108" s="355"/>
      <c r="U108" s="355"/>
      <c r="V108" s="355"/>
      <c r="W108" s="358"/>
      <c r="X108" s="358"/>
      <c r="Y108" s="355"/>
      <c r="Z108" s="355"/>
      <c r="AA108" s="355"/>
      <c r="AB108" s="355"/>
      <c r="AC108" s="355"/>
      <c r="AD108" s="355"/>
      <c r="AE108" s="355"/>
      <c r="AF108" s="355"/>
      <c r="AG108" s="355"/>
      <c r="AH108" s="355"/>
      <c r="AI108" s="104" t="str">
        <f t="shared" si="3"/>
        <v/>
      </c>
      <c r="AJ108" s="32"/>
      <c r="AK108" s="196" t="b">
        <v>0</v>
      </c>
      <c r="AL108" s="242" t="str">
        <f>IF('Pre-approval Application'!$AK108,ROW(),"")</f>
        <v/>
      </c>
      <c r="AM108" s="196"/>
      <c r="AN108" s="191" t="str">
        <f t="shared" si="4"/>
        <v/>
      </c>
      <c r="AO108" s="191" t="str">
        <f>IFERROR(VLOOKUP(A108,'background information'!$A$6:$L$44,12),"")</f>
        <v/>
      </c>
      <c r="AP108" s="191" t="str">
        <f>IFERROR(IF(V108&lt;&gt;"",V108*52,VLOOKUP(A108,'background information'!$A$6:$J$44,8,FALSE)),"")</f>
        <v/>
      </c>
      <c r="AQ108" s="78" t="str">
        <f>IFERROR(AN108-#REF!,"")</f>
        <v/>
      </c>
      <c r="AR108" s="157" t="str">
        <f>IFERROR(IF(U108&lt;&gt;"",U108*52,VLOOKUP(A108,'background information'!$A$6:$J$31,8,FALSE)),"")</f>
        <v/>
      </c>
      <c r="AS108" s="157"/>
      <c r="AT108" s="157" t="str">
        <f>IFERROR(VLOOKUP(A108, 'background information'!$A$6:$J$31, 11,FALSE),"")</f>
        <v/>
      </c>
      <c r="AU108" s="157"/>
    </row>
    <row r="109" spans="1:47" s="4" customFormat="1" ht="11.5" x14ac:dyDescent="0.25">
      <c r="A109" s="395"/>
      <c r="B109" s="395"/>
      <c r="C109" s="395"/>
      <c r="D109" s="355"/>
      <c r="E109" s="355"/>
      <c r="F109" s="355"/>
      <c r="G109" s="355"/>
      <c r="H109" s="355"/>
      <c r="I109" s="355"/>
      <c r="J109" s="355"/>
      <c r="K109" s="355"/>
      <c r="L109" s="355"/>
      <c r="M109" s="355"/>
      <c r="N109" s="355"/>
      <c r="O109" s="355"/>
      <c r="P109" s="355"/>
      <c r="Q109" s="355"/>
      <c r="R109" s="355"/>
      <c r="S109" s="355"/>
      <c r="T109" s="355"/>
      <c r="U109" s="355"/>
      <c r="V109" s="355"/>
      <c r="W109" s="358"/>
      <c r="X109" s="358"/>
      <c r="Y109" s="355"/>
      <c r="Z109" s="355"/>
      <c r="AA109" s="355"/>
      <c r="AB109" s="355"/>
      <c r="AC109" s="355"/>
      <c r="AD109" s="355"/>
      <c r="AE109" s="355"/>
      <c r="AF109" s="355"/>
      <c r="AG109" s="355"/>
      <c r="AH109" s="355"/>
      <c r="AI109" s="104" t="str">
        <f t="shared" si="3"/>
        <v/>
      </c>
      <c r="AJ109" s="32"/>
      <c r="AK109" s="196" t="b">
        <v>0</v>
      </c>
      <c r="AL109" s="242" t="str">
        <f>IF('Pre-approval Application'!$AK109,ROW(),"")</f>
        <v/>
      </c>
      <c r="AM109" s="196"/>
      <c r="AN109" s="191" t="str">
        <f t="shared" si="4"/>
        <v/>
      </c>
      <c r="AO109" s="191" t="str">
        <f>IFERROR(VLOOKUP(A109,'background information'!$A$6:$L$44,12),"")</f>
        <v/>
      </c>
      <c r="AP109" s="191" t="str">
        <f>IFERROR(IF(V109&lt;&gt;"",V109*52,VLOOKUP(A109,'background information'!$A$6:$J$44,8,FALSE)),"")</f>
        <v/>
      </c>
      <c r="AQ109" s="78" t="str">
        <f>IFERROR(AN109-#REF!,"")</f>
        <v/>
      </c>
      <c r="AR109" s="157" t="str">
        <f>IFERROR(IF(U109&lt;&gt;"",U109*52,VLOOKUP(A109,'background information'!$A$6:$J$31,8,FALSE)),"")</f>
        <v/>
      </c>
      <c r="AS109" s="157"/>
      <c r="AT109" s="157" t="str">
        <f>IFERROR(VLOOKUP(A109, 'background information'!$A$6:$J$31, 11,FALSE),"")</f>
        <v/>
      </c>
      <c r="AU109" s="157"/>
    </row>
    <row r="110" spans="1:47" s="4" customFormat="1" ht="11.5" x14ac:dyDescent="0.25">
      <c r="A110" s="395"/>
      <c r="B110" s="395"/>
      <c r="C110" s="395"/>
      <c r="D110" s="355"/>
      <c r="E110" s="355"/>
      <c r="F110" s="355"/>
      <c r="G110" s="355"/>
      <c r="H110" s="355"/>
      <c r="I110" s="355"/>
      <c r="J110" s="355"/>
      <c r="K110" s="355"/>
      <c r="L110" s="355"/>
      <c r="M110" s="355"/>
      <c r="N110" s="355"/>
      <c r="O110" s="355"/>
      <c r="P110" s="355"/>
      <c r="Q110" s="355"/>
      <c r="R110" s="355"/>
      <c r="S110" s="355"/>
      <c r="T110" s="355"/>
      <c r="U110" s="355"/>
      <c r="V110" s="355"/>
      <c r="W110" s="358"/>
      <c r="X110" s="358"/>
      <c r="Y110" s="355"/>
      <c r="Z110" s="355"/>
      <c r="AA110" s="355"/>
      <c r="AB110" s="355"/>
      <c r="AC110" s="355"/>
      <c r="AD110" s="355"/>
      <c r="AE110" s="355"/>
      <c r="AF110" s="355"/>
      <c r="AG110" s="355"/>
      <c r="AH110" s="355"/>
      <c r="AI110" s="104" t="str">
        <f t="shared" si="3"/>
        <v/>
      </c>
      <c r="AJ110" s="32"/>
      <c r="AK110" s="196" t="b">
        <v>0</v>
      </c>
      <c r="AL110" s="242" t="str">
        <f>IF('Pre-approval Application'!$AK110,ROW(),"")</f>
        <v/>
      </c>
      <c r="AM110" s="196"/>
      <c r="AN110" s="191" t="str">
        <f t="shared" si="4"/>
        <v/>
      </c>
      <c r="AO110" s="191" t="str">
        <f>IFERROR(VLOOKUP(A110,'background information'!$A$6:$L$44,12),"")</f>
        <v/>
      </c>
      <c r="AP110" s="191" t="str">
        <f>IFERROR(IF(V110&lt;&gt;"",V110*52,VLOOKUP(A110,'background information'!$A$6:$J$44,8,FALSE)),"")</f>
        <v/>
      </c>
      <c r="AQ110" s="78" t="str">
        <f>IFERROR(AN110-#REF!,"")</f>
        <v/>
      </c>
      <c r="AR110" s="157" t="str">
        <f>IFERROR(IF(U110&lt;&gt;"",U110*52,VLOOKUP(A110,'background information'!$A$6:$J$31,8,FALSE)),"")</f>
        <v/>
      </c>
      <c r="AS110" s="157"/>
      <c r="AT110" s="157" t="str">
        <f>IFERROR(VLOOKUP(A110, 'background information'!$A$6:$J$31, 11,FALSE),"")</f>
        <v/>
      </c>
      <c r="AU110" s="157"/>
    </row>
    <row r="111" spans="1:47" s="100" customFormat="1" ht="11.5" x14ac:dyDescent="0.25">
      <c r="A111" s="395"/>
      <c r="B111" s="395"/>
      <c r="C111" s="395"/>
      <c r="D111" s="355"/>
      <c r="E111" s="355"/>
      <c r="F111" s="355"/>
      <c r="G111" s="355"/>
      <c r="H111" s="355"/>
      <c r="I111" s="355"/>
      <c r="J111" s="355"/>
      <c r="K111" s="355"/>
      <c r="L111" s="355"/>
      <c r="M111" s="355"/>
      <c r="N111" s="355"/>
      <c r="O111" s="355"/>
      <c r="P111" s="355"/>
      <c r="Q111" s="355"/>
      <c r="R111" s="355"/>
      <c r="S111" s="355"/>
      <c r="T111" s="355"/>
      <c r="U111" s="355"/>
      <c r="V111" s="355"/>
      <c r="W111" s="358"/>
      <c r="X111" s="358"/>
      <c r="Y111" s="355"/>
      <c r="Z111" s="355"/>
      <c r="AA111" s="355"/>
      <c r="AB111" s="355"/>
      <c r="AC111" s="355"/>
      <c r="AD111" s="355"/>
      <c r="AE111" s="355"/>
      <c r="AF111" s="355"/>
      <c r="AG111" s="355"/>
      <c r="AH111" s="355"/>
      <c r="AI111" s="104" t="str">
        <f t="shared" si="3"/>
        <v/>
      </c>
      <c r="AJ111" s="32"/>
      <c r="AK111" s="196" t="b">
        <v>0</v>
      </c>
      <c r="AL111" s="242" t="str">
        <f>IF('Pre-approval Application'!$AK111,ROW(),"")</f>
        <v/>
      </c>
      <c r="AM111" s="196"/>
      <c r="AN111" s="191" t="str">
        <f t="shared" si="4"/>
        <v/>
      </c>
      <c r="AO111" s="191" t="str">
        <f>IFERROR(VLOOKUP(A111,'background information'!$A$6:$L$44,12),"")</f>
        <v/>
      </c>
      <c r="AP111" s="191" t="str">
        <f>IFERROR(IF(V111&lt;&gt;"",V111*52,VLOOKUP(A111,'background information'!$A$6:$J$44,8,FALSE)),"")</f>
        <v/>
      </c>
      <c r="AQ111" s="78" t="str">
        <f>IFERROR(AN111-#REF!,"")</f>
        <v/>
      </c>
      <c r="AR111" s="157" t="str">
        <f>IFERROR(IF(U111&lt;&gt;"",U111*52,VLOOKUP(A111,'background information'!$A$6:$J$31,8,FALSE)),"")</f>
        <v/>
      </c>
      <c r="AS111" s="157"/>
      <c r="AT111" s="157" t="str">
        <f>IFERROR(VLOOKUP(A111, 'background information'!$A$6:$J$31, 11,FALSE),"")</f>
        <v/>
      </c>
      <c r="AU111" s="157"/>
    </row>
    <row r="112" spans="1:47" s="4" customFormat="1" x14ac:dyDescent="0.3">
      <c r="A112" s="4" t="s">
        <v>102</v>
      </c>
      <c r="Z112" s="30"/>
      <c r="AA112" s="30"/>
      <c r="AB112" s="30"/>
      <c r="AC112" s="30"/>
      <c r="AD112" s="30"/>
      <c r="AE112" s="31"/>
      <c r="AF112" s="13"/>
      <c r="AG112" s="13"/>
      <c r="AH112" s="13"/>
      <c r="AI112" s="105">
        <f>SUM(AI101:AI111)</f>
        <v>0</v>
      </c>
      <c r="AJ112" s="33"/>
      <c r="AK112" s="32"/>
      <c r="AL112" s="32"/>
      <c r="AM112" s="30"/>
      <c r="AN112" s="234"/>
      <c r="AU112" s="185"/>
    </row>
    <row r="113" spans="1:47" s="191" customFormat="1" x14ac:dyDescent="0.3">
      <c r="A113" s="191" t="s">
        <v>287</v>
      </c>
      <c r="Z113" s="194"/>
      <c r="AA113" s="194"/>
      <c r="AB113" s="194"/>
      <c r="AC113" s="194"/>
      <c r="AD113" s="194"/>
      <c r="AE113" s="31"/>
      <c r="AF113" s="193"/>
      <c r="AG113" s="193"/>
      <c r="AH113" s="193"/>
      <c r="AI113" s="105"/>
      <c r="AJ113" s="91"/>
      <c r="AK113" s="196"/>
      <c r="AL113" s="32"/>
      <c r="AM113" s="282" t="s">
        <v>246</v>
      </c>
      <c r="AN113" s="194">
        <f>SUM(AN101:AN111)</f>
        <v>0</v>
      </c>
      <c r="AU113" s="185"/>
    </row>
    <row r="114" spans="1:47" s="191" customFormat="1" x14ac:dyDescent="0.3">
      <c r="A114" s="191" t="s">
        <v>118</v>
      </c>
      <c r="Y114" s="158" t="str">
        <f>"Total estimated evergy savings:"&amp;" "&amp;TEXT(AN114,"#,###")&amp;" kWh"</f>
        <v>Total estimated evergy savings:  kWh</v>
      </c>
      <c r="Z114" s="194"/>
      <c r="AA114" s="194"/>
      <c r="AB114" s="194"/>
      <c r="AC114" s="194"/>
      <c r="AD114" s="194"/>
      <c r="AE114" s="31"/>
      <c r="AF114" s="193"/>
      <c r="AG114" s="193"/>
      <c r="AH114" s="193"/>
      <c r="AI114" s="105"/>
      <c r="AJ114" s="91"/>
      <c r="AK114" s="196"/>
      <c r="AL114" s="196"/>
      <c r="AM114" s="282" t="s">
        <v>247</v>
      </c>
      <c r="AN114" s="283">
        <f>AN113+AN97</f>
        <v>0</v>
      </c>
      <c r="AU114" s="185"/>
    </row>
    <row r="115" spans="1:47" s="191" customFormat="1" x14ac:dyDescent="0.3">
      <c r="Z115" s="158"/>
      <c r="AA115" s="194"/>
      <c r="AB115" s="194"/>
      <c r="AC115" s="194"/>
      <c r="AD115" s="194"/>
      <c r="AE115" s="31"/>
      <c r="AF115" s="193"/>
      <c r="AG115" s="193"/>
      <c r="AH115" s="193"/>
      <c r="AI115" s="105"/>
      <c r="AJ115" s="91"/>
      <c r="AK115" s="196"/>
      <c r="AL115" s="32"/>
      <c r="AM115" s="30"/>
      <c r="AN115" s="194"/>
      <c r="AU115" s="185"/>
    </row>
    <row r="116" spans="1:47" s="1" customFormat="1" ht="14.25" customHeight="1" x14ac:dyDescent="0.3">
      <c r="N116" s="186"/>
      <c r="O116" s="186"/>
      <c r="AK116" s="61"/>
      <c r="AL116" s="61"/>
      <c r="AM116" s="3"/>
      <c r="AN116" s="3"/>
      <c r="AU116" s="156"/>
    </row>
    <row r="117" spans="1:47" s="1" customFormat="1" ht="14.25" customHeight="1" x14ac:dyDescent="0.3">
      <c r="N117" s="186"/>
      <c r="O117" s="186"/>
      <c r="AK117" s="61"/>
      <c r="AL117" s="61"/>
      <c r="AM117" s="3"/>
      <c r="AN117" s="3"/>
      <c r="AU117" s="156"/>
    </row>
    <row r="118" spans="1:47" s="1" customFormat="1" ht="20.25" customHeight="1" x14ac:dyDescent="0.3">
      <c r="M118" s="245" t="s">
        <v>104</v>
      </c>
      <c r="N118" s="186"/>
      <c r="O118" s="186"/>
      <c r="Q118" s="245"/>
      <c r="R118" s="245"/>
      <c r="S118" s="245"/>
      <c r="T118" s="245"/>
      <c r="U118" s="245"/>
      <c r="V118" s="245"/>
      <c r="W118" s="245"/>
      <c r="X118" s="245"/>
      <c r="Y118" s="245"/>
      <c r="Z118" s="245"/>
      <c r="AA118" s="245"/>
      <c r="AB118" s="245"/>
      <c r="AC118" s="245"/>
      <c r="AD118" s="186"/>
      <c r="AE118" s="186"/>
      <c r="AF118" s="186"/>
      <c r="AG118" s="186"/>
      <c r="AH118" s="186"/>
      <c r="AI118" s="91"/>
      <c r="AJ118" s="91"/>
      <c r="AK118" s="61"/>
      <c r="AL118" s="61"/>
      <c r="AM118" s="3"/>
      <c r="AN118" s="3"/>
      <c r="AU118" s="156"/>
    </row>
    <row r="119" spans="1:47" s="1" customFormat="1" ht="20.25" customHeight="1" x14ac:dyDescent="0.4">
      <c r="A119" s="2" t="s">
        <v>208</v>
      </c>
      <c r="L119" s="186"/>
      <c r="M119" s="186"/>
      <c r="N119" s="186"/>
      <c r="P119" s="245"/>
      <c r="Q119" s="245"/>
      <c r="R119" s="245"/>
      <c r="S119" s="245"/>
      <c r="T119" s="245"/>
      <c r="U119" s="245"/>
      <c r="V119" s="245"/>
      <c r="W119" s="245"/>
      <c r="X119" s="245"/>
      <c r="Y119" s="245"/>
      <c r="Z119" s="415" t="s">
        <v>105</v>
      </c>
      <c r="AA119" s="415"/>
      <c r="AB119" s="415"/>
      <c r="AC119" s="415"/>
      <c r="AD119" s="415"/>
      <c r="AE119" s="415"/>
      <c r="AF119" s="415"/>
      <c r="AG119" s="415"/>
      <c r="AH119" s="415"/>
      <c r="AI119" s="415"/>
      <c r="AJ119" s="34"/>
      <c r="AK119" s="172"/>
      <c r="AL119" s="61"/>
      <c r="AM119" s="3"/>
      <c r="AN119" s="3"/>
      <c r="AU119" s="156"/>
    </row>
    <row r="120" spans="1:47" s="19" customFormat="1" ht="14.5" x14ac:dyDescent="0.35">
      <c r="A120" s="18" t="s">
        <v>64</v>
      </c>
      <c r="K120" s="186"/>
      <c r="L120" s="186"/>
      <c r="M120" s="186"/>
      <c r="N120" s="186"/>
      <c r="O120" s="319"/>
      <c r="T120" s="20"/>
      <c r="X120" s="89"/>
      <c r="Y120" s="95"/>
      <c r="AI120" s="411"/>
      <c r="AJ120" s="413" t="s">
        <v>15</v>
      </c>
      <c r="AK120" s="170"/>
      <c r="AL120" s="62"/>
      <c r="AM120" s="63"/>
      <c r="AN120" s="63"/>
      <c r="AU120" s="101"/>
    </row>
    <row r="121" spans="1:47" s="17" customFormat="1" ht="27.75" customHeight="1" thickBot="1" x14ac:dyDescent="0.35">
      <c r="A121" s="40" t="s">
        <v>13</v>
      </c>
      <c r="B121" s="40"/>
      <c r="C121" s="40"/>
      <c r="D121" s="40" t="s">
        <v>14</v>
      </c>
      <c r="E121" s="40"/>
      <c r="F121" s="40"/>
      <c r="G121" s="40"/>
      <c r="H121" s="40"/>
      <c r="I121" s="40"/>
      <c r="J121" s="40"/>
      <c r="K121" s="40"/>
      <c r="L121" s="40"/>
      <c r="M121" s="40" t="s">
        <v>63</v>
      </c>
      <c r="N121" s="40"/>
      <c r="O121" s="40"/>
      <c r="P121" s="40"/>
      <c r="Q121" s="40"/>
      <c r="R121" s="40"/>
      <c r="S121" s="40"/>
      <c r="T121" s="40"/>
      <c r="U121" s="40"/>
      <c r="V121" s="40"/>
      <c r="W121" s="40"/>
      <c r="X121" s="40"/>
      <c r="Y121" s="40"/>
      <c r="Z121" s="40"/>
      <c r="AA121" s="40"/>
      <c r="AB121" s="40"/>
      <c r="AC121" s="40"/>
      <c r="AD121" s="40"/>
      <c r="AE121" s="40"/>
      <c r="AF121" s="40"/>
      <c r="AG121" s="418"/>
      <c r="AH121" s="418"/>
      <c r="AI121" s="412"/>
      <c r="AJ121" s="414"/>
      <c r="AK121" s="171"/>
      <c r="AL121" s="65"/>
      <c r="AM121" s="37"/>
      <c r="AN121" s="37"/>
      <c r="AU121" s="88"/>
    </row>
    <row r="122" spans="1:47" s="4" customFormat="1" ht="12" customHeight="1" x14ac:dyDescent="0.25">
      <c r="A122" s="307" t="s">
        <v>41</v>
      </c>
      <c r="B122" s="307"/>
      <c r="C122" s="307"/>
      <c r="D122" s="397" t="s">
        <v>257</v>
      </c>
      <c r="E122" s="397"/>
      <c r="F122" s="397"/>
      <c r="G122" s="397"/>
      <c r="H122" s="397"/>
      <c r="I122" s="397"/>
      <c r="J122" s="397"/>
      <c r="K122" s="397"/>
      <c r="L122" s="397"/>
      <c r="M122" s="307" t="s">
        <v>20</v>
      </c>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8"/>
      <c r="AI122" s="309"/>
      <c r="AJ122" s="351">
        <v>7</v>
      </c>
      <c r="AK122" s="168"/>
      <c r="AL122" s="32"/>
      <c r="AM122" s="30"/>
      <c r="AN122" s="30"/>
      <c r="AU122" s="157"/>
    </row>
    <row r="123" spans="1:47" s="4" customFormat="1" ht="12.75" customHeight="1" x14ac:dyDescent="0.25">
      <c r="A123" s="310" t="s">
        <v>42</v>
      </c>
      <c r="B123" s="310"/>
      <c r="C123" s="310"/>
      <c r="D123" s="398"/>
      <c r="E123" s="398"/>
      <c r="F123" s="398"/>
      <c r="G123" s="398"/>
      <c r="H123" s="398"/>
      <c r="I123" s="398"/>
      <c r="J123" s="398"/>
      <c r="K123" s="398"/>
      <c r="L123" s="398"/>
      <c r="M123" s="310" t="s">
        <v>21</v>
      </c>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1"/>
      <c r="AJ123" s="352">
        <v>7</v>
      </c>
      <c r="AK123" s="168"/>
      <c r="AL123" s="32"/>
      <c r="AM123" s="30"/>
      <c r="AN123" s="30"/>
      <c r="AU123" s="157"/>
    </row>
    <row r="124" spans="1:47" s="4" customFormat="1" ht="12" customHeight="1" x14ac:dyDescent="0.25">
      <c r="A124" s="310" t="s">
        <v>43</v>
      </c>
      <c r="B124" s="310"/>
      <c r="C124" s="310"/>
      <c r="D124" s="398"/>
      <c r="E124" s="398"/>
      <c r="F124" s="398"/>
      <c r="G124" s="398"/>
      <c r="H124" s="398"/>
      <c r="I124" s="398"/>
      <c r="J124" s="398"/>
      <c r="K124" s="398"/>
      <c r="L124" s="398"/>
      <c r="M124" s="310" t="s">
        <v>22</v>
      </c>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1"/>
      <c r="AJ124" s="352">
        <v>7</v>
      </c>
      <c r="AK124" s="168"/>
      <c r="AL124" s="32"/>
      <c r="AM124" s="30"/>
      <c r="AN124" s="30"/>
      <c r="AU124" s="157"/>
    </row>
    <row r="125" spans="1:47" s="4" customFormat="1" ht="12.75" customHeight="1" x14ac:dyDescent="0.25">
      <c r="A125" s="310" t="s">
        <v>44</v>
      </c>
      <c r="B125" s="310"/>
      <c r="C125" s="310"/>
      <c r="D125" s="398"/>
      <c r="E125" s="398"/>
      <c r="F125" s="398"/>
      <c r="G125" s="398"/>
      <c r="H125" s="398"/>
      <c r="I125" s="398"/>
      <c r="J125" s="398"/>
      <c r="K125" s="398"/>
      <c r="L125" s="398"/>
      <c r="M125" s="310" t="s">
        <v>23</v>
      </c>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1"/>
      <c r="AJ125" s="352">
        <v>7</v>
      </c>
      <c r="AK125" s="168"/>
      <c r="AL125" s="32"/>
      <c r="AM125" s="30"/>
      <c r="AN125" s="30"/>
      <c r="AU125" s="157"/>
    </row>
    <row r="126" spans="1:47" s="4" customFormat="1" ht="12" customHeight="1" x14ac:dyDescent="0.25">
      <c r="A126" s="310" t="s">
        <v>45</v>
      </c>
      <c r="B126" s="310"/>
      <c r="C126" s="310"/>
      <c r="D126" s="398"/>
      <c r="E126" s="398"/>
      <c r="F126" s="398"/>
      <c r="G126" s="398"/>
      <c r="H126" s="398"/>
      <c r="I126" s="398"/>
      <c r="J126" s="398"/>
      <c r="K126" s="398"/>
      <c r="L126" s="398"/>
      <c r="M126" s="310" t="s">
        <v>24</v>
      </c>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1"/>
      <c r="AJ126" s="352">
        <v>4</v>
      </c>
      <c r="AK126" s="168"/>
      <c r="AL126" s="32"/>
      <c r="AM126" s="30"/>
      <c r="AN126" s="30"/>
      <c r="AU126" s="157"/>
    </row>
    <row r="127" spans="1:47" s="191" customFormat="1" ht="12.75" customHeight="1" x14ac:dyDescent="0.25">
      <c r="A127" s="313" t="s">
        <v>46</v>
      </c>
      <c r="B127" s="313"/>
      <c r="C127" s="313"/>
      <c r="D127" s="398"/>
      <c r="E127" s="398"/>
      <c r="F127" s="398"/>
      <c r="G127" s="398"/>
      <c r="H127" s="398"/>
      <c r="I127" s="398"/>
      <c r="J127" s="398"/>
      <c r="K127" s="398"/>
      <c r="L127" s="398"/>
      <c r="M127" s="313" t="s">
        <v>25</v>
      </c>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4"/>
      <c r="AJ127" s="353">
        <v>4</v>
      </c>
      <c r="AK127" s="198"/>
      <c r="AL127" s="196"/>
      <c r="AM127" s="194"/>
      <c r="AN127" s="194"/>
    </row>
    <row r="128" spans="1:47" s="338" customFormat="1" ht="26.25" customHeight="1" x14ac:dyDescent="0.35">
      <c r="A128" s="334" t="s">
        <v>274</v>
      </c>
      <c r="B128" s="334"/>
      <c r="C128" s="334"/>
      <c r="D128" s="428" t="s">
        <v>277</v>
      </c>
      <c r="E128" s="428"/>
      <c r="F128" s="428"/>
      <c r="G128" s="428"/>
      <c r="H128" s="428"/>
      <c r="I128" s="428"/>
      <c r="J128" s="428"/>
      <c r="K128" s="428"/>
      <c r="L128" s="428"/>
      <c r="M128" s="334" t="s">
        <v>278</v>
      </c>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14"/>
      <c r="AJ128" s="353">
        <v>4</v>
      </c>
      <c r="AK128" s="335"/>
      <c r="AL128" s="336"/>
      <c r="AM128" s="337"/>
      <c r="AN128" s="337"/>
    </row>
    <row r="129" spans="1:47" s="191" customFormat="1" ht="11.5" x14ac:dyDescent="0.25">
      <c r="A129" s="192"/>
      <c r="B129" s="192"/>
      <c r="C129" s="192"/>
      <c r="D129" s="200"/>
      <c r="E129" s="200"/>
      <c r="F129" s="200"/>
      <c r="G129" s="200"/>
      <c r="H129" s="200"/>
      <c r="I129" s="200"/>
      <c r="J129" s="200"/>
      <c r="K129" s="200"/>
      <c r="L129" s="200"/>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233"/>
      <c r="AJ129" s="195"/>
      <c r="AK129" s="198"/>
      <c r="AL129" s="196"/>
      <c r="AM129" s="194"/>
      <c r="AN129" s="194"/>
    </row>
    <row r="130" spans="1:47" s="191" customFormat="1" ht="20.25" customHeight="1" x14ac:dyDescent="0.4">
      <c r="A130" s="98" t="s">
        <v>208</v>
      </c>
      <c r="B130" s="186"/>
      <c r="C130" s="186"/>
      <c r="D130" s="186"/>
      <c r="E130" s="186"/>
      <c r="F130" s="186"/>
      <c r="G130" s="186"/>
      <c r="H130" s="186"/>
      <c r="I130" s="186"/>
      <c r="M130" s="402" t="s">
        <v>107</v>
      </c>
      <c r="N130" s="402"/>
      <c r="O130" s="402"/>
      <c r="P130" s="402"/>
      <c r="Q130" s="402"/>
      <c r="R130" s="402"/>
      <c r="S130" s="402"/>
      <c r="T130" s="402"/>
      <c r="U130" s="402"/>
      <c r="Y130" s="281" t="s">
        <v>106</v>
      </c>
      <c r="AI130" s="75"/>
      <c r="AJ130" s="411" t="s">
        <v>15</v>
      </c>
      <c r="AK130" s="199"/>
      <c r="AL130" s="197"/>
      <c r="AM130" s="194"/>
      <c r="AN130" s="194"/>
    </row>
    <row r="131" spans="1:47" s="19" customFormat="1" ht="16.5" customHeight="1" x14ac:dyDescent="0.35">
      <c r="A131" s="18" t="s">
        <v>29</v>
      </c>
      <c r="N131" s="300"/>
      <c r="O131" s="301"/>
      <c r="P131" s="301"/>
      <c r="Q131" s="301"/>
      <c r="R131" s="301"/>
      <c r="S131" s="301"/>
      <c r="T131" s="301"/>
      <c r="U131" s="301"/>
      <c r="V131" s="301"/>
      <c r="W131" s="301"/>
      <c r="X131" s="300"/>
      <c r="Y131" s="301"/>
      <c r="Z131" s="302"/>
      <c r="AA131" s="302"/>
      <c r="AB131" s="302"/>
      <c r="AC131" s="302"/>
      <c r="AD131" s="302"/>
      <c r="AE131" s="302"/>
      <c r="AF131" s="302"/>
      <c r="AG131" s="302"/>
      <c r="AH131" s="302"/>
      <c r="AI131" s="281"/>
      <c r="AJ131" s="411"/>
      <c r="AK131" s="170"/>
      <c r="AL131" s="62"/>
      <c r="AM131" s="63"/>
      <c r="AN131" s="63"/>
      <c r="AU131" s="101"/>
    </row>
    <row r="132" spans="1:47" s="17" customFormat="1" ht="15" customHeight="1" thickBot="1" x14ac:dyDescent="0.35">
      <c r="A132" s="40" t="s">
        <v>13</v>
      </c>
      <c r="B132" s="40"/>
      <c r="C132" s="40"/>
      <c r="D132" s="40" t="s">
        <v>14</v>
      </c>
      <c r="E132" s="40"/>
      <c r="F132" s="40"/>
      <c r="G132" s="40"/>
      <c r="H132" s="40"/>
      <c r="I132" s="40"/>
      <c r="J132" s="40"/>
      <c r="K132" s="40"/>
      <c r="L132" s="40"/>
      <c r="M132" s="40" t="s">
        <v>63</v>
      </c>
      <c r="N132" s="40"/>
      <c r="O132" s="40"/>
      <c r="P132" s="40"/>
      <c r="Q132" s="40"/>
      <c r="R132" s="40"/>
      <c r="S132" s="40"/>
      <c r="T132" s="40"/>
      <c r="U132" s="40"/>
      <c r="V132" s="40"/>
      <c r="W132" s="40"/>
      <c r="X132" s="40"/>
      <c r="Y132" s="40" t="s">
        <v>78</v>
      </c>
      <c r="Z132" s="40"/>
      <c r="AA132" s="40"/>
      <c r="AB132" s="40"/>
      <c r="AC132" s="40"/>
      <c r="AD132" s="40"/>
      <c r="AE132" s="40"/>
      <c r="AF132" s="40"/>
      <c r="AG132" s="40"/>
      <c r="AH132" s="40"/>
      <c r="AI132" s="76"/>
      <c r="AJ132" s="412"/>
      <c r="AK132" s="171"/>
      <c r="AL132" s="65"/>
      <c r="AM132" s="37"/>
      <c r="AN132" s="37"/>
      <c r="AU132" s="88"/>
    </row>
    <row r="133" spans="1:47" s="4" customFormat="1" ht="54" customHeight="1" x14ac:dyDescent="0.25">
      <c r="A133" s="315" t="s">
        <v>47</v>
      </c>
      <c r="B133" s="315"/>
      <c r="C133" s="315"/>
      <c r="D133" s="316"/>
      <c r="E133" s="316"/>
      <c r="F133" s="316"/>
      <c r="G133" s="316"/>
      <c r="H133" s="316"/>
      <c r="I133" s="316"/>
      <c r="J133" s="316"/>
      <c r="K133" s="316"/>
      <c r="L133" s="317"/>
      <c r="M133" s="389" t="s">
        <v>26</v>
      </c>
      <c r="N133" s="389"/>
      <c r="O133" s="389"/>
      <c r="P133" s="389"/>
      <c r="Q133" s="389"/>
      <c r="R133" s="389"/>
      <c r="S133" s="389"/>
      <c r="T133" s="389"/>
      <c r="U133" s="389"/>
      <c r="V133" s="389"/>
      <c r="W133" s="389"/>
      <c r="X133" s="389"/>
      <c r="Y133" s="380" t="s">
        <v>121</v>
      </c>
      <c r="Z133" s="380"/>
      <c r="AA133" s="380"/>
      <c r="AB133" s="380"/>
      <c r="AC133" s="380"/>
      <c r="AD133" s="380"/>
      <c r="AE133" s="380"/>
      <c r="AF133" s="380"/>
      <c r="AG133" s="380"/>
      <c r="AH133" s="380"/>
      <c r="AI133" s="311"/>
      <c r="AJ133" s="312">
        <v>15</v>
      </c>
      <c r="AK133" s="168"/>
      <c r="AL133" s="32"/>
      <c r="AM133" s="30"/>
      <c r="AN133" s="30"/>
      <c r="AU133" s="157"/>
    </row>
    <row r="134" spans="1:47" s="4" customFormat="1" ht="25.4" customHeight="1" x14ac:dyDescent="0.25">
      <c r="A134" s="38" t="s">
        <v>48</v>
      </c>
      <c r="B134" s="38"/>
      <c r="C134" s="38"/>
      <c r="D134" s="280"/>
      <c r="E134" s="280"/>
      <c r="F134" s="280"/>
      <c r="G134" s="280"/>
      <c r="H134" s="280"/>
      <c r="I134" s="280"/>
      <c r="J134" s="280"/>
      <c r="K134" s="280"/>
      <c r="L134" s="279"/>
      <c r="M134" s="387" t="s">
        <v>35</v>
      </c>
      <c r="N134" s="387"/>
      <c r="O134" s="387"/>
      <c r="P134" s="387"/>
      <c r="Q134" s="387"/>
      <c r="R134" s="387"/>
      <c r="S134" s="387"/>
      <c r="T134" s="387"/>
      <c r="U134" s="387"/>
      <c r="V134" s="387"/>
      <c r="W134" s="387"/>
      <c r="X134" s="387"/>
      <c r="Y134" s="387" t="s">
        <v>80</v>
      </c>
      <c r="Z134" s="387"/>
      <c r="AA134" s="387"/>
      <c r="AB134" s="387"/>
      <c r="AC134" s="387"/>
      <c r="AD134" s="387"/>
      <c r="AE134" s="387"/>
      <c r="AF134" s="387"/>
      <c r="AG134" s="387"/>
      <c r="AH134" s="387"/>
      <c r="AI134" s="73"/>
      <c r="AJ134" s="73">
        <v>15</v>
      </c>
      <c r="AK134" s="168"/>
      <c r="AL134" s="32"/>
      <c r="AM134" s="30"/>
      <c r="AN134" s="30"/>
      <c r="AU134" s="157"/>
    </row>
    <row r="135" spans="1:47" s="4" customFormat="1" ht="24.75" customHeight="1" x14ac:dyDescent="0.25">
      <c r="A135" s="38" t="s">
        <v>49</v>
      </c>
      <c r="B135" s="38"/>
      <c r="C135" s="38"/>
      <c r="D135" s="280"/>
      <c r="E135" s="280"/>
      <c r="F135" s="280"/>
      <c r="G135" s="280"/>
      <c r="H135" s="280"/>
      <c r="I135" s="280"/>
      <c r="J135" s="280"/>
      <c r="K135" s="280"/>
      <c r="L135" s="279"/>
      <c r="M135" s="387" t="s">
        <v>27</v>
      </c>
      <c r="N135" s="387"/>
      <c r="O135" s="387"/>
      <c r="P135" s="387"/>
      <c r="Q135" s="387"/>
      <c r="R135" s="387"/>
      <c r="S135" s="387"/>
      <c r="T135" s="387"/>
      <c r="U135" s="387"/>
      <c r="V135" s="387"/>
      <c r="W135" s="387"/>
      <c r="X135" s="387"/>
      <c r="Y135" s="387" t="s">
        <v>81</v>
      </c>
      <c r="Z135" s="387"/>
      <c r="AA135" s="387"/>
      <c r="AB135" s="387"/>
      <c r="AC135" s="387"/>
      <c r="AD135" s="387"/>
      <c r="AE135" s="387"/>
      <c r="AF135" s="387"/>
      <c r="AG135" s="387"/>
      <c r="AH135" s="387"/>
      <c r="AI135" s="73"/>
      <c r="AJ135" s="73">
        <v>15</v>
      </c>
      <c r="AK135" s="168"/>
      <c r="AL135" s="32"/>
      <c r="AM135" s="30"/>
      <c r="AN135" s="30"/>
      <c r="AU135" s="157"/>
    </row>
    <row r="136" spans="1:47" s="4" customFormat="1" ht="39" customHeight="1" x14ac:dyDescent="0.25">
      <c r="A136" s="38" t="s">
        <v>50</v>
      </c>
      <c r="B136" s="38"/>
      <c r="C136" s="38"/>
      <c r="D136" s="280"/>
      <c r="E136" s="280"/>
      <c r="F136" s="280"/>
      <c r="G136" s="280"/>
      <c r="H136" s="280"/>
      <c r="I136" s="280"/>
      <c r="J136" s="280"/>
      <c r="K136" s="280"/>
      <c r="L136" s="279"/>
      <c r="M136" s="387" t="s">
        <v>172</v>
      </c>
      <c r="N136" s="387"/>
      <c r="O136" s="387"/>
      <c r="P136" s="387"/>
      <c r="Q136" s="387"/>
      <c r="R136" s="387"/>
      <c r="S136" s="387"/>
      <c r="T136" s="387"/>
      <c r="U136" s="387"/>
      <c r="V136" s="387"/>
      <c r="W136" s="387"/>
      <c r="X136" s="387"/>
      <c r="Y136" s="387" t="s">
        <v>82</v>
      </c>
      <c r="Z136" s="387"/>
      <c r="AA136" s="387"/>
      <c r="AB136" s="387"/>
      <c r="AC136" s="387"/>
      <c r="AD136" s="387"/>
      <c r="AE136" s="387"/>
      <c r="AF136" s="387"/>
      <c r="AG136" s="387"/>
      <c r="AH136" s="387"/>
      <c r="AI136" s="73"/>
      <c r="AJ136" s="73">
        <v>5</v>
      </c>
      <c r="AK136" s="168"/>
      <c r="AL136" s="32"/>
      <c r="AM136" s="30"/>
      <c r="AN136" s="30"/>
      <c r="AU136" s="157"/>
    </row>
    <row r="137" spans="1:47" s="4" customFormat="1" ht="66" customHeight="1" x14ac:dyDescent="0.25">
      <c r="A137" s="38" t="s">
        <v>51</v>
      </c>
      <c r="B137" s="38"/>
      <c r="C137" s="38"/>
      <c r="D137" s="280"/>
      <c r="E137" s="280"/>
      <c r="F137" s="280"/>
      <c r="G137" s="280"/>
      <c r="H137" s="280"/>
      <c r="I137" s="280"/>
      <c r="J137" s="280"/>
      <c r="K137" s="280"/>
      <c r="L137" s="279"/>
      <c r="M137" s="387" t="s">
        <v>30</v>
      </c>
      <c r="N137" s="387"/>
      <c r="O137" s="387"/>
      <c r="P137" s="387"/>
      <c r="Q137" s="387"/>
      <c r="R137" s="387"/>
      <c r="S137" s="387"/>
      <c r="T137" s="387"/>
      <c r="U137" s="387"/>
      <c r="V137" s="387"/>
      <c r="W137" s="387"/>
      <c r="X137" s="387"/>
      <c r="Y137" s="387" t="s">
        <v>83</v>
      </c>
      <c r="Z137" s="387"/>
      <c r="AA137" s="387"/>
      <c r="AB137" s="387"/>
      <c r="AC137" s="387"/>
      <c r="AD137" s="387"/>
      <c r="AE137" s="387"/>
      <c r="AF137" s="387"/>
      <c r="AG137" s="387"/>
      <c r="AH137" s="387"/>
      <c r="AI137" s="73"/>
      <c r="AJ137" s="73">
        <v>50</v>
      </c>
      <c r="AK137" s="168"/>
      <c r="AL137" s="32"/>
      <c r="AM137" s="30"/>
      <c r="AN137" s="30"/>
      <c r="AU137" s="157"/>
    </row>
    <row r="138" spans="1:47" s="157" customFormat="1" ht="29.25" customHeight="1" x14ac:dyDescent="0.25">
      <c r="A138" s="102" t="s">
        <v>52</v>
      </c>
      <c r="B138" s="102"/>
      <c r="C138" s="102"/>
      <c r="D138" s="280"/>
      <c r="E138" s="280"/>
      <c r="F138" s="280"/>
      <c r="G138" s="280"/>
      <c r="H138" s="280"/>
      <c r="I138" s="280"/>
      <c r="J138" s="280"/>
      <c r="K138" s="280"/>
      <c r="L138" s="327"/>
      <c r="M138" s="380" t="s">
        <v>308</v>
      </c>
      <c r="N138" s="380"/>
      <c r="O138" s="380"/>
      <c r="P138" s="380"/>
      <c r="Q138" s="380"/>
      <c r="R138" s="380"/>
      <c r="S138" s="380"/>
      <c r="T138" s="380"/>
      <c r="U138" s="380"/>
      <c r="V138" s="380"/>
      <c r="W138" s="380"/>
      <c r="X138" s="380"/>
      <c r="Y138" s="380" t="s">
        <v>301</v>
      </c>
      <c r="Z138" s="380"/>
      <c r="AA138" s="380"/>
      <c r="AB138" s="380"/>
      <c r="AC138" s="380"/>
      <c r="AD138" s="380"/>
      <c r="AE138" s="380"/>
      <c r="AF138" s="380"/>
      <c r="AG138" s="380"/>
      <c r="AH138" s="380"/>
      <c r="AI138" s="312"/>
      <c r="AJ138" s="312">
        <v>3</v>
      </c>
      <c r="AK138" s="168"/>
      <c r="AL138" s="32"/>
      <c r="AM138" s="123"/>
      <c r="AN138" s="123"/>
    </row>
    <row r="139" spans="1:47" s="4" customFormat="1" ht="38.25" customHeight="1" x14ac:dyDescent="0.25">
      <c r="A139" s="315" t="s">
        <v>53</v>
      </c>
      <c r="B139" s="315"/>
      <c r="C139" s="315"/>
      <c r="D139" s="398" t="s">
        <v>256</v>
      </c>
      <c r="E139" s="398"/>
      <c r="F139" s="398"/>
      <c r="G139" s="398"/>
      <c r="H139" s="398"/>
      <c r="I139" s="398"/>
      <c r="J139" s="398"/>
      <c r="K139" s="398"/>
      <c r="L139" s="398"/>
      <c r="M139" s="380" t="s">
        <v>309</v>
      </c>
      <c r="N139" s="380"/>
      <c r="O139" s="380"/>
      <c r="P139" s="380"/>
      <c r="Q139" s="380"/>
      <c r="R139" s="380"/>
      <c r="S139" s="380"/>
      <c r="T139" s="380"/>
      <c r="U139" s="380"/>
      <c r="V139" s="380"/>
      <c r="W139" s="380"/>
      <c r="X139" s="380"/>
      <c r="Y139" s="380" t="s">
        <v>302</v>
      </c>
      <c r="Z139" s="380"/>
      <c r="AA139" s="380"/>
      <c r="AB139" s="380"/>
      <c r="AC139" s="380"/>
      <c r="AD139" s="380"/>
      <c r="AE139" s="380"/>
      <c r="AF139" s="380"/>
      <c r="AG139" s="380"/>
      <c r="AH139" s="380"/>
      <c r="AI139" s="342"/>
      <c r="AJ139" s="312">
        <v>4</v>
      </c>
      <c r="AK139" s="168"/>
      <c r="AL139" s="32"/>
      <c r="AM139" s="30"/>
      <c r="AN139" s="30"/>
      <c r="AU139" s="157"/>
    </row>
    <row r="140" spans="1:47" s="191" customFormat="1" ht="40.5" customHeight="1" x14ac:dyDescent="0.25">
      <c r="A140" s="315" t="s">
        <v>54</v>
      </c>
      <c r="B140" s="315"/>
      <c r="C140" s="315"/>
      <c r="D140" s="329"/>
      <c r="E140" s="329"/>
      <c r="F140" s="329"/>
      <c r="G140" s="329"/>
      <c r="H140" s="329"/>
      <c r="I140" s="329"/>
      <c r="J140" s="329"/>
      <c r="K140" s="329"/>
      <c r="L140" s="328"/>
      <c r="M140" s="380" t="s">
        <v>309</v>
      </c>
      <c r="N140" s="380"/>
      <c r="O140" s="380"/>
      <c r="P140" s="380"/>
      <c r="Q140" s="380"/>
      <c r="R140" s="380"/>
      <c r="S140" s="380"/>
      <c r="T140" s="380"/>
      <c r="U140" s="380"/>
      <c r="V140" s="380"/>
      <c r="W140" s="380"/>
      <c r="X140" s="380"/>
      <c r="Y140" s="422" t="s">
        <v>303</v>
      </c>
      <c r="Z140" s="380"/>
      <c r="AA140" s="380"/>
      <c r="AB140" s="380"/>
      <c r="AC140" s="380"/>
      <c r="AD140" s="380"/>
      <c r="AE140" s="380"/>
      <c r="AF140" s="380"/>
      <c r="AG140" s="380"/>
      <c r="AH140" s="380"/>
      <c r="AI140" s="342"/>
      <c r="AJ140" s="312">
        <v>4</v>
      </c>
      <c r="AK140" s="198"/>
      <c r="AL140" s="196"/>
      <c r="AM140" s="194"/>
      <c r="AN140" s="194"/>
    </row>
    <row r="141" spans="1:47" s="4" customFormat="1" ht="35.25" customHeight="1" x14ac:dyDescent="0.25">
      <c r="A141" s="38" t="s">
        <v>55</v>
      </c>
      <c r="B141" s="38"/>
      <c r="C141" s="38"/>
      <c r="D141" s="399" t="s">
        <v>119</v>
      </c>
      <c r="E141" s="399"/>
      <c r="F141" s="399"/>
      <c r="G141" s="399"/>
      <c r="H141" s="399"/>
      <c r="I141" s="399"/>
      <c r="J141" s="399"/>
      <c r="K141" s="399"/>
      <c r="L141" s="400"/>
      <c r="M141" s="396" t="s">
        <v>146</v>
      </c>
      <c r="N141" s="396"/>
      <c r="O141" s="396"/>
      <c r="P141" s="396"/>
      <c r="Q141" s="396"/>
      <c r="R141" s="396"/>
      <c r="S141" s="396"/>
      <c r="T141" s="396"/>
      <c r="U141" s="396"/>
      <c r="V141" s="396"/>
      <c r="W141" s="396"/>
      <c r="X141" s="396"/>
      <c r="Y141" s="387" t="s">
        <v>233</v>
      </c>
      <c r="Z141" s="387"/>
      <c r="AA141" s="387"/>
      <c r="AB141" s="387"/>
      <c r="AC141" s="387"/>
      <c r="AD141" s="387"/>
      <c r="AE141" s="387"/>
      <c r="AF141" s="387"/>
      <c r="AG141" s="387"/>
      <c r="AH141" s="387"/>
      <c r="AI141" s="73"/>
      <c r="AJ141" s="73">
        <v>15</v>
      </c>
      <c r="AK141" s="168"/>
      <c r="AL141" s="32"/>
      <c r="AM141" s="30"/>
      <c r="AN141" s="30"/>
      <c r="AU141" s="157"/>
    </row>
    <row r="142" spans="1:47" s="4" customFormat="1" ht="35.25" customHeight="1" x14ac:dyDescent="0.25">
      <c r="A142" s="38" t="s">
        <v>56</v>
      </c>
      <c r="B142" s="38"/>
      <c r="C142" s="38"/>
      <c r="D142" s="400"/>
      <c r="E142" s="400"/>
      <c r="F142" s="400"/>
      <c r="G142" s="400"/>
      <c r="H142" s="400"/>
      <c r="I142" s="400"/>
      <c r="J142" s="400"/>
      <c r="K142" s="400"/>
      <c r="L142" s="400"/>
      <c r="M142" s="396" t="s">
        <v>91</v>
      </c>
      <c r="N142" s="396"/>
      <c r="O142" s="396"/>
      <c r="P142" s="396"/>
      <c r="Q142" s="396"/>
      <c r="R142" s="396"/>
      <c r="S142" s="396"/>
      <c r="T142" s="396"/>
      <c r="U142" s="396"/>
      <c r="V142" s="396"/>
      <c r="W142" s="396"/>
      <c r="X142" s="396"/>
      <c r="Y142" s="387" t="s">
        <v>234</v>
      </c>
      <c r="Z142" s="387"/>
      <c r="AA142" s="387"/>
      <c r="AB142" s="387"/>
      <c r="AC142" s="387"/>
      <c r="AD142" s="387"/>
      <c r="AE142" s="387"/>
      <c r="AF142" s="387"/>
      <c r="AG142" s="387"/>
      <c r="AH142" s="387"/>
      <c r="AI142" s="73"/>
      <c r="AJ142" s="73">
        <v>15</v>
      </c>
      <c r="AK142" s="168"/>
      <c r="AL142" s="32"/>
      <c r="AM142" s="30"/>
      <c r="AN142" s="30"/>
      <c r="AU142" s="157"/>
    </row>
    <row r="143" spans="1:47" s="191" customFormat="1" ht="35.25" customHeight="1" x14ac:dyDescent="0.25">
      <c r="A143" s="38" t="s">
        <v>57</v>
      </c>
      <c r="B143" s="102"/>
      <c r="C143" s="102"/>
      <c r="D143" s="400"/>
      <c r="E143" s="400"/>
      <c r="F143" s="400"/>
      <c r="G143" s="400"/>
      <c r="H143" s="400"/>
      <c r="I143" s="400"/>
      <c r="J143" s="400"/>
      <c r="K143" s="400"/>
      <c r="L143" s="400"/>
      <c r="M143" s="387" t="s">
        <v>92</v>
      </c>
      <c r="N143" s="387"/>
      <c r="O143" s="387"/>
      <c r="P143" s="387"/>
      <c r="Q143" s="387"/>
      <c r="R143" s="387"/>
      <c r="S143" s="387"/>
      <c r="T143" s="387"/>
      <c r="U143" s="387"/>
      <c r="V143" s="387"/>
      <c r="W143" s="387"/>
      <c r="X143" s="387"/>
      <c r="Y143" s="387" t="s">
        <v>235</v>
      </c>
      <c r="Z143" s="387"/>
      <c r="AA143" s="387"/>
      <c r="AB143" s="387"/>
      <c r="AC143" s="387"/>
      <c r="AD143" s="387"/>
      <c r="AE143" s="387"/>
      <c r="AF143" s="387"/>
      <c r="AG143" s="387"/>
      <c r="AH143" s="387"/>
      <c r="AI143" s="73"/>
      <c r="AJ143" s="73">
        <v>15</v>
      </c>
      <c r="AK143" s="198"/>
      <c r="AL143" s="196"/>
      <c r="AM143" s="194"/>
      <c r="AN143" s="194"/>
    </row>
    <row r="144" spans="1:47" s="4" customFormat="1" ht="35.25" customHeight="1" x14ac:dyDescent="0.25">
      <c r="A144" s="38" t="s">
        <v>58</v>
      </c>
      <c r="B144" s="38"/>
      <c r="C144" s="38"/>
      <c r="D144" s="400"/>
      <c r="E144" s="400"/>
      <c r="F144" s="400"/>
      <c r="G144" s="400"/>
      <c r="H144" s="400"/>
      <c r="I144" s="400"/>
      <c r="J144" s="400"/>
      <c r="K144" s="400"/>
      <c r="L144" s="400"/>
      <c r="M144" s="401" t="s">
        <v>231</v>
      </c>
      <c r="N144" s="401"/>
      <c r="O144" s="401"/>
      <c r="P144" s="401"/>
      <c r="Q144" s="401"/>
      <c r="R144" s="401"/>
      <c r="S144" s="401"/>
      <c r="T144" s="401"/>
      <c r="U144" s="401"/>
      <c r="V144" s="401"/>
      <c r="W144" s="401"/>
      <c r="X144" s="401"/>
      <c r="Y144" s="396" t="s">
        <v>236</v>
      </c>
      <c r="Z144" s="396"/>
      <c r="AA144" s="396"/>
      <c r="AB144" s="396"/>
      <c r="AC144" s="396"/>
      <c r="AD144" s="396"/>
      <c r="AE144" s="396"/>
      <c r="AF144" s="396"/>
      <c r="AG144" s="396"/>
      <c r="AH144" s="396"/>
      <c r="AI144" s="73"/>
      <c r="AJ144" s="73">
        <v>15</v>
      </c>
      <c r="AK144" s="168"/>
      <c r="AL144" s="32"/>
      <c r="AM144" s="30"/>
      <c r="AN144" s="30"/>
      <c r="AU144" s="157"/>
    </row>
    <row r="145" spans="1:47" s="4" customFormat="1" ht="35.25" customHeight="1" x14ac:dyDescent="0.25">
      <c r="A145" s="38" t="s">
        <v>66</v>
      </c>
      <c r="B145" s="38"/>
      <c r="C145" s="38"/>
      <c r="D145" s="421" t="s">
        <v>237</v>
      </c>
      <c r="E145" s="421"/>
      <c r="F145" s="421"/>
      <c r="G145" s="421"/>
      <c r="H145" s="421"/>
      <c r="I145" s="421"/>
      <c r="J145" s="421"/>
      <c r="K145" s="421"/>
      <c r="L145" s="421"/>
      <c r="M145" s="387" t="s">
        <v>31</v>
      </c>
      <c r="N145" s="387"/>
      <c r="O145" s="387"/>
      <c r="P145" s="387"/>
      <c r="Q145" s="387"/>
      <c r="R145" s="387"/>
      <c r="S145" s="387"/>
      <c r="T145" s="387"/>
      <c r="U145" s="387"/>
      <c r="V145" s="387"/>
      <c r="W145" s="387"/>
      <c r="X145" s="387"/>
      <c r="Y145" s="387" t="s">
        <v>88</v>
      </c>
      <c r="Z145" s="387"/>
      <c r="AA145" s="387"/>
      <c r="AB145" s="387"/>
      <c r="AC145" s="387"/>
      <c r="AD145" s="387"/>
      <c r="AE145" s="387"/>
      <c r="AF145" s="387"/>
      <c r="AG145" s="387"/>
      <c r="AH145" s="387"/>
      <c r="AI145" s="73"/>
      <c r="AJ145" s="73">
        <v>5</v>
      </c>
      <c r="AK145" s="168"/>
      <c r="AL145" s="32"/>
      <c r="AM145" s="30"/>
      <c r="AN145" s="30"/>
      <c r="AU145" s="157"/>
    </row>
    <row r="146" spans="1:47" s="4" customFormat="1" ht="35.25" customHeight="1" x14ac:dyDescent="0.25">
      <c r="A146" s="39" t="s">
        <v>232</v>
      </c>
      <c r="B146" s="38"/>
      <c r="C146" s="38"/>
      <c r="D146" s="421"/>
      <c r="E146" s="421"/>
      <c r="F146" s="421"/>
      <c r="G146" s="421"/>
      <c r="H146" s="421"/>
      <c r="I146" s="421"/>
      <c r="J146" s="421"/>
      <c r="K146" s="421"/>
      <c r="L146" s="421"/>
      <c r="M146" s="387" t="s">
        <v>32</v>
      </c>
      <c r="N146" s="387"/>
      <c r="O146" s="387"/>
      <c r="P146" s="387"/>
      <c r="Q146" s="387"/>
      <c r="R146" s="387"/>
      <c r="S146" s="387"/>
      <c r="T146" s="387"/>
      <c r="U146" s="387"/>
      <c r="V146" s="387"/>
      <c r="W146" s="387"/>
      <c r="X146" s="387"/>
      <c r="Y146" s="387" t="s">
        <v>88</v>
      </c>
      <c r="Z146" s="387"/>
      <c r="AA146" s="387"/>
      <c r="AB146" s="387"/>
      <c r="AC146" s="387"/>
      <c r="AD146" s="387"/>
      <c r="AE146" s="387"/>
      <c r="AF146" s="387"/>
      <c r="AG146" s="387"/>
      <c r="AH146" s="387"/>
      <c r="AI146" s="73"/>
      <c r="AJ146" s="73">
        <v>5</v>
      </c>
      <c r="AK146" s="168"/>
      <c r="AL146" s="32"/>
      <c r="AM146" s="30"/>
      <c r="AN146" s="30"/>
      <c r="AU146" s="157"/>
    </row>
    <row r="147" spans="1:47" s="4" customFormat="1" ht="12" customHeight="1" x14ac:dyDescent="0.25">
      <c r="A147" s="39" t="s">
        <v>270</v>
      </c>
      <c r="B147" s="39"/>
      <c r="C147" s="39"/>
      <c r="D147" s="378"/>
      <c r="E147" s="378"/>
      <c r="F147" s="378"/>
      <c r="G147" s="378"/>
      <c r="H147" s="378"/>
      <c r="I147" s="378"/>
      <c r="J147" s="378"/>
      <c r="K147" s="378"/>
      <c r="L147" s="378"/>
      <c r="M147" s="388" t="s">
        <v>33</v>
      </c>
      <c r="N147" s="388"/>
      <c r="O147" s="388"/>
      <c r="P147" s="388"/>
      <c r="Q147" s="388"/>
      <c r="R147" s="388"/>
      <c r="S147" s="388"/>
      <c r="T147" s="388"/>
      <c r="U147" s="388"/>
      <c r="V147" s="388"/>
      <c r="W147" s="388"/>
      <c r="X147" s="388"/>
      <c r="Y147" s="388" t="s">
        <v>89</v>
      </c>
      <c r="Z147" s="388"/>
      <c r="AA147" s="388"/>
      <c r="AB147" s="388"/>
      <c r="AC147" s="388"/>
      <c r="AD147" s="388"/>
      <c r="AE147" s="388"/>
      <c r="AF147" s="388"/>
      <c r="AG147" s="388"/>
      <c r="AH147" s="388"/>
      <c r="AI147" s="74"/>
      <c r="AJ147" s="74">
        <v>5</v>
      </c>
      <c r="AK147" s="168"/>
      <c r="AL147" s="32"/>
      <c r="AM147" s="30"/>
      <c r="AN147" s="30"/>
      <c r="AU147" s="157"/>
    </row>
    <row r="148" spans="1:47" s="4" customFormat="1" x14ac:dyDescent="0.3">
      <c r="AI148" s="75"/>
      <c r="AJ148" s="33"/>
      <c r="AK148" s="169"/>
      <c r="AL148" s="66"/>
      <c r="AM148" s="30"/>
      <c r="AN148" s="30"/>
      <c r="AU148" s="157"/>
    </row>
    <row r="149" spans="1:47" s="191" customFormat="1" x14ac:dyDescent="0.3">
      <c r="AI149" s="75"/>
      <c r="AJ149" s="91"/>
      <c r="AK149" s="199"/>
      <c r="AL149" s="66"/>
      <c r="AM149" s="194"/>
      <c r="AN149" s="194"/>
    </row>
    <row r="150" spans="1:47" s="191" customFormat="1" x14ac:dyDescent="0.3">
      <c r="AI150" s="75"/>
      <c r="AJ150" s="91"/>
      <c r="AK150" s="199"/>
      <c r="AL150" s="66"/>
      <c r="AM150" s="194"/>
      <c r="AN150" s="194"/>
    </row>
    <row r="151" spans="1:47" s="191" customFormat="1" x14ac:dyDescent="0.3">
      <c r="AI151" s="75"/>
      <c r="AJ151" s="91"/>
      <c r="AK151" s="199"/>
      <c r="AL151" s="66"/>
      <c r="AM151" s="194"/>
      <c r="AN151" s="194"/>
    </row>
    <row r="152" spans="1:47" s="191" customFormat="1" x14ac:dyDescent="0.3">
      <c r="AI152" s="75"/>
      <c r="AJ152" s="91"/>
      <c r="AK152" s="199"/>
      <c r="AL152" s="66"/>
      <c r="AM152" s="194"/>
      <c r="AN152" s="194"/>
    </row>
    <row r="153" spans="1:47" s="1" customFormat="1" ht="20" x14ac:dyDescent="0.4">
      <c r="A153" s="321" t="s">
        <v>93</v>
      </c>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427" t="s">
        <v>107</v>
      </c>
      <c r="Z153" s="427"/>
      <c r="AA153" s="427"/>
      <c r="AB153" s="427"/>
      <c r="AC153" s="427"/>
      <c r="AD153" s="427"/>
      <c r="AE153" s="427"/>
      <c r="AF153" s="427"/>
      <c r="AG153" s="427"/>
      <c r="AH153" s="85"/>
      <c r="AI153" s="322"/>
      <c r="AJ153" s="413" t="s">
        <v>269</v>
      </c>
      <c r="AK153" s="172"/>
      <c r="AL153" s="61"/>
      <c r="AM153" s="3"/>
      <c r="AN153" s="3"/>
      <c r="AU153" s="156"/>
    </row>
    <row r="154" spans="1:47" s="19" customFormat="1" ht="18.75" customHeight="1" x14ac:dyDescent="0.3">
      <c r="A154" s="323" t="s">
        <v>34</v>
      </c>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324"/>
      <c r="Z154" s="325"/>
      <c r="AA154" s="20"/>
      <c r="AB154" s="20"/>
      <c r="AC154" s="20"/>
      <c r="AD154" s="20"/>
      <c r="AE154" s="20"/>
      <c r="AF154" s="20"/>
      <c r="AG154" s="20"/>
      <c r="AH154" s="20"/>
      <c r="AI154" s="20"/>
      <c r="AJ154" s="413"/>
      <c r="AK154" s="170"/>
      <c r="AL154" s="62"/>
      <c r="AM154" s="63"/>
      <c r="AN154" s="63"/>
      <c r="AU154" s="101"/>
    </row>
    <row r="155" spans="1:47" s="17" customFormat="1" ht="14.5" thickBot="1" x14ac:dyDescent="0.35">
      <c r="A155" s="40" t="s">
        <v>13</v>
      </c>
      <c r="B155" s="40"/>
      <c r="C155" s="40"/>
      <c r="D155" s="40" t="s">
        <v>14</v>
      </c>
      <c r="E155" s="40"/>
      <c r="F155" s="40"/>
      <c r="G155" s="40"/>
      <c r="H155" s="40"/>
      <c r="I155" s="40"/>
      <c r="J155" s="40"/>
      <c r="K155" s="40"/>
      <c r="L155" s="40"/>
      <c r="M155" s="40" t="s">
        <v>63</v>
      </c>
      <c r="N155" s="40"/>
      <c r="O155" s="40"/>
      <c r="P155" s="40"/>
      <c r="Q155" s="40"/>
      <c r="R155" s="40"/>
      <c r="S155" s="40"/>
      <c r="T155" s="40"/>
      <c r="U155" s="40"/>
      <c r="V155" s="40"/>
      <c r="W155" s="40"/>
      <c r="X155" s="40"/>
      <c r="Y155" s="40" t="s">
        <v>94</v>
      </c>
      <c r="Z155" s="40"/>
      <c r="AA155" s="40"/>
      <c r="AB155" s="40"/>
      <c r="AC155" s="40"/>
      <c r="AD155" s="40"/>
      <c r="AE155" s="40"/>
      <c r="AF155" s="40"/>
      <c r="AG155" s="40"/>
      <c r="AH155" s="40"/>
      <c r="AI155" s="76"/>
      <c r="AJ155" s="414"/>
      <c r="AK155" s="171"/>
      <c r="AL155" s="65"/>
      <c r="AM155" s="37"/>
      <c r="AN155" s="37"/>
      <c r="AU155" s="88"/>
    </row>
    <row r="156" spans="1:47" s="4" customFormat="1" ht="25.4" customHeight="1" x14ac:dyDescent="0.25">
      <c r="A156" s="393" t="s">
        <v>59</v>
      </c>
      <c r="B156" s="393"/>
      <c r="C156" s="393"/>
      <c r="D156" s="382" t="s">
        <v>259</v>
      </c>
      <c r="E156" s="382"/>
      <c r="F156" s="382"/>
      <c r="G156" s="382"/>
      <c r="H156" s="382"/>
      <c r="I156" s="382"/>
      <c r="J156" s="382"/>
      <c r="K156" s="382"/>
      <c r="L156" s="382"/>
      <c r="M156" s="382" t="s">
        <v>262</v>
      </c>
      <c r="N156" s="382"/>
      <c r="O156" s="382"/>
      <c r="P156" s="382"/>
      <c r="Q156" s="382"/>
      <c r="R156" s="382"/>
      <c r="S156" s="382"/>
      <c r="T156" s="382"/>
      <c r="U156" s="382"/>
      <c r="V156" s="382"/>
      <c r="W156" s="382"/>
      <c r="X156" s="382"/>
      <c r="Y156" s="382" t="s">
        <v>261</v>
      </c>
      <c r="Z156" s="382"/>
      <c r="AA156" s="382"/>
      <c r="AB156" s="382"/>
      <c r="AC156" s="382"/>
      <c r="AD156" s="382"/>
      <c r="AE156" s="382"/>
      <c r="AF156" s="382"/>
      <c r="AG156" s="382"/>
      <c r="AH156" s="382"/>
      <c r="AI156" s="320"/>
      <c r="AJ156" s="408">
        <v>30</v>
      </c>
      <c r="AK156" s="168"/>
      <c r="AL156" s="32"/>
      <c r="AM156" s="30"/>
      <c r="AN156" s="30"/>
      <c r="AU156" s="157"/>
    </row>
    <row r="157" spans="1:47" s="4" customFormat="1" ht="25.4" customHeight="1" x14ac:dyDescent="0.25">
      <c r="A157" s="391"/>
      <c r="B157" s="391"/>
      <c r="C157" s="391"/>
      <c r="D157" s="382"/>
      <c r="E157" s="382"/>
      <c r="F157" s="382"/>
      <c r="G157" s="382"/>
      <c r="H157" s="382"/>
      <c r="I157" s="382"/>
      <c r="J157" s="382"/>
      <c r="K157" s="382"/>
      <c r="L157" s="382"/>
      <c r="M157" s="392"/>
      <c r="N157" s="392"/>
      <c r="O157" s="392"/>
      <c r="P157" s="392"/>
      <c r="Q157" s="392"/>
      <c r="R157" s="392"/>
      <c r="S157" s="392"/>
      <c r="T157" s="392"/>
      <c r="U157" s="392"/>
      <c r="V157" s="392"/>
      <c r="W157" s="392"/>
      <c r="X157" s="392"/>
      <c r="Y157" s="382"/>
      <c r="Z157" s="382"/>
      <c r="AA157" s="382"/>
      <c r="AB157" s="382"/>
      <c r="AC157" s="382"/>
      <c r="AD157" s="382"/>
      <c r="AE157" s="382"/>
      <c r="AF157" s="382"/>
      <c r="AG157" s="382"/>
      <c r="AH157" s="382"/>
      <c r="AI157" s="326"/>
      <c r="AJ157" s="409"/>
      <c r="AK157" s="168"/>
      <c r="AL157" s="32"/>
      <c r="AM157" s="30"/>
      <c r="AN157" s="30"/>
      <c r="AU157" s="157"/>
    </row>
    <row r="158" spans="1:47" s="4" customFormat="1" ht="25.4" customHeight="1" x14ac:dyDescent="0.25">
      <c r="A158" s="390" t="s">
        <v>60</v>
      </c>
      <c r="B158" s="390"/>
      <c r="C158" s="390"/>
      <c r="D158" s="382"/>
      <c r="E158" s="382"/>
      <c r="F158" s="382"/>
      <c r="G158" s="382"/>
      <c r="H158" s="382"/>
      <c r="I158" s="382"/>
      <c r="J158" s="382"/>
      <c r="K158" s="382"/>
      <c r="L158" s="382"/>
      <c r="M158" s="394" t="s">
        <v>267</v>
      </c>
      <c r="N158" s="394"/>
      <c r="O158" s="394"/>
      <c r="P158" s="394"/>
      <c r="Q158" s="394"/>
      <c r="R158" s="394"/>
      <c r="S158" s="394"/>
      <c r="T158" s="394"/>
      <c r="U158" s="394"/>
      <c r="V158" s="394"/>
      <c r="W158" s="394"/>
      <c r="X158" s="394"/>
      <c r="Y158" s="382"/>
      <c r="Z158" s="382"/>
      <c r="AA158" s="382"/>
      <c r="AB158" s="382"/>
      <c r="AC158" s="382"/>
      <c r="AD158" s="382"/>
      <c r="AE158" s="382"/>
      <c r="AF158" s="382"/>
      <c r="AG158" s="382"/>
      <c r="AH158" s="382"/>
      <c r="AI158" s="320"/>
      <c r="AJ158" s="410">
        <v>45</v>
      </c>
      <c r="AK158" s="168"/>
      <c r="AL158" s="67"/>
      <c r="AM158" s="30"/>
      <c r="AN158" s="30"/>
      <c r="AU158" s="157"/>
    </row>
    <row r="159" spans="1:47" s="4" customFormat="1" ht="25.4" customHeight="1" x14ac:dyDescent="0.25">
      <c r="A159" s="391"/>
      <c r="B159" s="391"/>
      <c r="C159" s="391"/>
      <c r="D159" s="382"/>
      <c r="E159" s="382"/>
      <c r="F159" s="382"/>
      <c r="G159" s="382"/>
      <c r="H159" s="382"/>
      <c r="I159" s="382"/>
      <c r="J159" s="382"/>
      <c r="K159" s="382"/>
      <c r="L159" s="382"/>
      <c r="M159" s="392"/>
      <c r="N159" s="392"/>
      <c r="O159" s="392"/>
      <c r="P159" s="392"/>
      <c r="Q159" s="392"/>
      <c r="R159" s="392"/>
      <c r="S159" s="392"/>
      <c r="T159" s="392"/>
      <c r="U159" s="392"/>
      <c r="V159" s="392"/>
      <c r="W159" s="392"/>
      <c r="X159" s="392"/>
      <c r="Y159" s="382"/>
      <c r="Z159" s="382"/>
      <c r="AA159" s="382"/>
      <c r="AB159" s="382"/>
      <c r="AC159" s="382"/>
      <c r="AD159" s="382"/>
      <c r="AE159" s="382"/>
      <c r="AF159" s="382"/>
      <c r="AG159" s="382"/>
      <c r="AH159" s="382"/>
      <c r="AI159" s="326"/>
      <c r="AJ159" s="409"/>
      <c r="AK159" s="168"/>
      <c r="AL159" s="67"/>
      <c r="AM159" s="30"/>
      <c r="AN159" s="30"/>
      <c r="AU159" s="157"/>
    </row>
    <row r="160" spans="1:47" s="4" customFormat="1" ht="25.4" customHeight="1" x14ac:dyDescent="0.25">
      <c r="A160" s="390" t="s">
        <v>61</v>
      </c>
      <c r="B160" s="390"/>
      <c r="C160" s="390"/>
      <c r="D160" s="382"/>
      <c r="E160" s="382"/>
      <c r="F160" s="382"/>
      <c r="G160" s="382"/>
      <c r="H160" s="382"/>
      <c r="I160" s="382"/>
      <c r="J160" s="382"/>
      <c r="K160" s="382"/>
      <c r="L160" s="382"/>
      <c r="M160" s="394" t="s">
        <v>260</v>
      </c>
      <c r="N160" s="394"/>
      <c r="O160" s="394"/>
      <c r="P160" s="394"/>
      <c r="Q160" s="394"/>
      <c r="R160" s="394"/>
      <c r="S160" s="394"/>
      <c r="T160" s="394"/>
      <c r="U160" s="394"/>
      <c r="V160" s="394"/>
      <c r="W160" s="394"/>
      <c r="X160" s="394"/>
      <c r="Y160" s="382"/>
      <c r="Z160" s="382"/>
      <c r="AA160" s="382"/>
      <c r="AB160" s="382"/>
      <c r="AC160" s="382"/>
      <c r="AD160" s="382"/>
      <c r="AE160" s="382"/>
      <c r="AF160" s="382"/>
      <c r="AG160" s="382"/>
      <c r="AH160" s="382"/>
      <c r="AI160" s="320"/>
      <c r="AJ160" s="410">
        <v>60</v>
      </c>
      <c r="AK160" s="168"/>
      <c r="AL160" s="67"/>
      <c r="AM160" s="30"/>
      <c r="AN160" s="30"/>
      <c r="AU160" s="157"/>
    </row>
    <row r="161" spans="1:47" s="4" customFormat="1" ht="25.4" customHeight="1" x14ac:dyDescent="0.25">
      <c r="A161" s="391"/>
      <c r="B161" s="391"/>
      <c r="C161" s="391"/>
      <c r="D161" s="382"/>
      <c r="E161" s="382"/>
      <c r="F161" s="382"/>
      <c r="G161" s="382"/>
      <c r="H161" s="382"/>
      <c r="I161" s="382"/>
      <c r="J161" s="382"/>
      <c r="K161" s="382"/>
      <c r="L161" s="382"/>
      <c r="M161" s="392"/>
      <c r="N161" s="392"/>
      <c r="O161" s="392"/>
      <c r="P161" s="392"/>
      <c r="Q161" s="392"/>
      <c r="R161" s="392"/>
      <c r="S161" s="392"/>
      <c r="T161" s="392"/>
      <c r="U161" s="392"/>
      <c r="V161" s="392"/>
      <c r="W161" s="392"/>
      <c r="X161" s="392"/>
      <c r="Y161" s="382"/>
      <c r="Z161" s="382"/>
      <c r="AA161" s="382"/>
      <c r="AB161" s="382"/>
      <c r="AC161" s="382"/>
      <c r="AD161" s="382"/>
      <c r="AE161" s="382"/>
      <c r="AF161" s="382"/>
      <c r="AG161" s="382"/>
      <c r="AH161" s="382"/>
      <c r="AI161" s="326"/>
      <c r="AJ161" s="409"/>
      <c r="AK161" s="168"/>
      <c r="AL161" s="67"/>
      <c r="AM161" s="30"/>
      <c r="AN161" s="30"/>
      <c r="AU161" s="157"/>
    </row>
    <row r="162" spans="1:47" s="4" customFormat="1" ht="25.4" customHeight="1" x14ac:dyDescent="0.25">
      <c r="A162" s="390" t="s">
        <v>62</v>
      </c>
      <c r="B162" s="390"/>
      <c r="C162" s="390"/>
      <c r="D162" s="382"/>
      <c r="E162" s="382"/>
      <c r="F162" s="382"/>
      <c r="G162" s="382"/>
      <c r="H162" s="382"/>
      <c r="I162" s="382"/>
      <c r="J162" s="382"/>
      <c r="K162" s="382"/>
      <c r="L162" s="382"/>
      <c r="M162" s="394" t="s">
        <v>268</v>
      </c>
      <c r="N162" s="394"/>
      <c r="O162" s="394"/>
      <c r="P162" s="394"/>
      <c r="Q162" s="394"/>
      <c r="R162" s="394"/>
      <c r="S162" s="394"/>
      <c r="T162" s="394"/>
      <c r="U162" s="394"/>
      <c r="V162" s="394"/>
      <c r="W162" s="394"/>
      <c r="X162" s="394"/>
      <c r="Y162" s="382"/>
      <c r="Z162" s="382"/>
      <c r="AA162" s="382"/>
      <c r="AB162" s="382"/>
      <c r="AC162" s="382"/>
      <c r="AD162" s="382"/>
      <c r="AE162" s="382"/>
      <c r="AF162" s="382"/>
      <c r="AG162" s="382"/>
      <c r="AH162" s="382"/>
      <c r="AI162" s="320"/>
      <c r="AJ162" s="410">
        <v>90</v>
      </c>
      <c r="AK162" s="168"/>
      <c r="AL162" s="67"/>
      <c r="AM162" s="30"/>
      <c r="AN162" s="30"/>
      <c r="AU162" s="157"/>
    </row>
    <row r="163" spans="1:47" s="4" customFormat="1" ht="25.4" customHeight="1" x14ac:dyDescent="0.25">
      <c r="A163" s="391"/>
      <c r="B163" s="391"/>
      <c r="C163" s="391"/>
      <c r="D163" s="382"/>
      <c r="E163" s="382"/>
      <c r="F163" s="382"/>
      <c r="G163" s="382"/>
      <c r="H163" s="382"/>
      <c r="I163" s="382"/>
      <c r="J163" s="382"/>
      <c r="K163" s="382"/>
      <c r="L163" s="382"/>
      <c r="M163" s="392"/>
      <c r="N163" s="392"/>
      <c r="O163" s="392"/>
      <c r="P163" s="392"/>
      <c r="Q163" s="392"/>
      <c r="R163" s="392"/>
      <c r="S163" s="392"/>
      <c r="T163" s="392"/>
      <c r="U163" s="392"/>
      <c r="V163" s="392"/>
      <c r="W163" s="392"/>
      <c r="X163" s="392"/>
      <c r="Y163" s="382"/>
      <c r="Z163" s="382"/>
      <c r="AA163" s="382"/>
      <c r="AB163" s="382"/>
      <c r="AC163" s="382"/>
      <c r="AD163" s="382"/>
      <c r="AE163" s="382"/>
      <c r="AF163" s="382"/>
      <c r="AG163" s="382"/>
      <c r="AH163" s="382"/>
      <c r="AI163" s="326"/>
      <c r="AJ163" s="409"/>
      <c r="AK163" s="168"/>
      <c r="AL163" s="32"/>
      <c r="AM163" s="30"/>
      <c r="AN163" s="30"/>
      <c r="AU163" s="157"/>
    </row>
    <row r="164" spans="1:47" s="101" customFormat="1" ht="18.75" customHeight="1" x14ac:dyDescent="0.3">
      <c r="A164" s="323" t="s">
        <v>295</v>
      </c>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324"/>
      <c r="Z164" s="325"/>
      <c r="AA164" s="20"/>
      <c r="AB164" s="20"/>
      <c r="AC164" s="20"/>
      <c r="AD164" s="20"/>
      <c r="AE164" s="20"/>
      <c r="AF164" s="20"/>
      <c r="AG164" s="20"/>
      <c r="AH164" s="20"/>
      <c r="AI164" s="20"/>
      <c r="AJ164" s="340"/>
      <c r="AK164" s="170"/>
      <c r="AL164" s="201"/>
      <c r="AM164" s="63"/>
      <c r="AN164" s="63"/>
    </row>
    <row r="165" spans="1:47" s="88" customFormat="1" ht="14.5" thickBot="1" x14ac:dyDescent="0.35">
      <c r="A165" s="40" t="s">
        <v>13</v>
      </c>
      <c r="B165" s="40"/>
      <c r="C165" s="40"/>
      <c r="D165" s="40" t="s">
        <v>14</v>
      </c>
      <c r="E165" s="40"/>
      <c r="F165" s="40"/>
      <c r="G165" s="40"/>
      <c r="H165" s="40"/>
      <c r="I165" s="40"/>
      <c r="J165" s="40"/>
      <c r="K165" s="40"/>
      <c r="L165" s="40"/>
      <c r="M165" s="40" t="s">
        <v>63</v>
      </c>
      <c r="N165" s="40"/>
      <c r="O165" s="40"/>
      <c r="P165" s="40"/>
      <c r="Q165" s="40"/>
      <c r="R165" s="40"/>
      <c r="S165" s="40"/>
      <c r="T165" s="40"/>
      <c r="U165" s="40"/>
      <c r="V165" s="40"/>
      <c r="W165" s="40"/>
      <c r="X165" s="40"/>
      <c r="Y165" s="40" t="s">
        <v>94</v>
      </c>
      <c r="Z165" s="40"/>
      <c r="AA165" s="40"/>
      <c r="AB165" s="40"/>
      <c r="AC165" s="40"/>
      <c r="AD165" s="40"/>
      <c r="AE165" s="40"/>
      <c r="AF165" s="40"/>
      <c r="AG165" s="40"/>
      <c r="AH165" s="40"/>
      <c r="AI165" s="76"/>
      <c r="AJ165" s="340"/>
      <c r="AK165" s="171"/>
      <c r="AL165" s="65"/>
      <c r="AM165" s="37"/>
      <c r="AN165" s="37"/>
    </row>
    <row r="166" spans="1:47" s="191" customFormat="1" ht="25.4" customHeight="1" x14ac:dyDescent="0.25">
      <c r="A166" s="393" t="s">
        <v>291</v>
      </c>
      <c r="B166" s="393"/>
      <c r="C166" s="393"/>
      <c r="D166" s="382" t="s">
        <v>295</v>
      </c>
      <c r="E166" s="382"/>
      <c r="F166" s="382"/>
      <c r="G166" s="382"/>
      <c r="H166" s="382"/>
      <c r="I166" s="382"/>
      <c r="J166" s="382"/>
      <c r="K166" s="382"/>
      <c r="L166" s="382"/>
      <c r="M166" s="382" t="s">
        <v>304</v>
      </c>
      <c r="N166" s="382"/>
      <c r="O166" s="382"/>
      <c r="P166" s="382"/>
      <c r="Q166" s="382"/>
      <c r="R166" s="382"/>
      <c r="S166" s="382"/>
      <c r="T166" s="382"/>
      <c r="U166" s="382"/>
      <c r="V166" s="382"/>
      <c r="W166" s="382"/>
      <c r="X166" s="382"/>
      <c r="Y166" s="382" t="s">
        <v>300</v>
      </c>
      <c r="Z166" s="382"/>
      <c r="AA166" s="382"/>
      <c r="AB166" s="382"/>
      <c r="AC166" s="382"/>
      <c r="AD166" s="382"/>
      <c r="AE166" s="382"/>
      <c r="AF166" s="382"/>
      <c r="AG166" s="382"/>
      <c r="AH166" s="382"/>
      <c r="AI166" s="320"/>
      <c r="AJ166" s="429">
        <v>10</v>
      </c>
      <c r="AK166" s="198"/>
      <c r="AL166" s="196"/>
      <c r="AM166" s="194"/>
      <c r="AN166" s="194"/>
    </row>
    <row r="167" spans="1:47" s="191" customFormat="1" ht="25.4" customHeight="1" x14ac:dyDescent="0.25">
      <c r="A167" s="391"/>
      <c r="B167" s="391"/>
      <c r="C167" s="391"/>
      <c r="D167" s="382"/>
      <c r="E167" s="382"/>
      <c r="F167" s="382"/>
      <c r="G167" s="382"/>
      <c r="H167" s="382"/>
      <c r="I167" s="382"/>
      <c r="J167" s="382"/>
      <c r="K167" s="382"/>
      <c r="L167" s="382"/>
      <c r="M167" s="392"/>
      <c r="N167" s="392"/>
      <c r="O167" s="392"/>
      <c r="P167" s="392"/>
      <c r="Q167" s="392"/>
      <c r="R167" s="392"/>
      <c r="S167" s="392"/>
      <c r="T167" s="392"/>
      <c r="U167" s="392"/>
      <c r="V167" s="392"/>
      <c r="W167" s="392"/>
      <c r="X167" s="392"/>
      <c r="Y167" s="382"/>
      <c r="Z167" s="382"/>
      <c r="AA167" s="382"/>
      <c r="AB167" s="382"/>
      <c r="AC167" s="382"/>
      <c r="AD167" s="382"/>
      <c r="AE167" s="382"/>
      <c r="AF167" s="382"/>
      <c r="AG167" s="382"/>
      <c r="AH167" s="382"/>
      <c r="AI167" s="326"/>
      <c r="AJ167" s="430"/>
      <c r="AK167" s="198"/>
      <c r="AL167" s="196"/>
      <c r="AM167" s="194"/>
      <c r="AN167" s="194"/>
    </row>
    <row r="168" spans="1:47" s="191" customFormat="1" ht="25.4" customHeight="1" x14ac:dyDescent="0.25">
      <c r="A168" s="390" t="s">
        <v>292</v>
      </c>
      <c r="B168" s="390"/>
      <c r="C168" s="390"/>
      <c r="D168" s="382"/>
      <c r="E168" s="382"/>
      <c r="F168" s="382"/>
      <c r="G168" s="382"/>
      <c r="H168" s="382"/>
      <c r="I168" s="382"/>
      <c r="J168" s="382"/>
      <c r="K168" s="382"/>
      <c r="L168" s="382"/>
      <c r="M168" s="394" t="s">
        <v>305</v>
      </c>
      <c r="N168" s="394"/>
      <c r="O168" s="394"/>
      <c r="P168" s="394"/>
      <c r="Q168" s="394"/>
      <c r="R168" s="394"/>
      <c r="S168" s="394"/>
      <c r="T168" s="394"/>
      <c r="U168" s="394"/>
      <c r="V168" s="394"/>
      <c r="W168" s="394"/>
      <c r="X168" s="394"/>
      <c r="Y168" s="382"/>
      <c r="Z168" s="382"/>
      <c r="AA168" s="382"/>
      <c r="AB168" s="382"/>
      <c r="AC168" s="382"/>
      <c r="AD168" s="382"/>
      <c r="AE168" s="382"/>
      <c r="AF168" s="382"/>
      <c r="AG168" s="382"/>
      <c r="AH168" s="382"/>
      <c r="AI168" s="320"/>
      <c r="AJ168" s="431">
        <v>20</v>
      </c>
      <c r="AK168" s="198"/>
      <c r="AL168" s="67"/>
      <c r="AM168" s="194"/>
      <c r="AN168" s="194"/>
    </row>
    <row r="169" spans="1:47" s="191" customFormat="1" ht="25.4" customHeight="1" x14ac:dyDescent="0.25">
      <c r="A169" s="391"/>
      <c r="B169" s="391"/>
      <c r="C169" s="391"/>
      <c r="D169" s="382"/>
      <c r="E169" s="382"/>
      <c r="F169" s="382"/>
      <c r="G169" s="382"/>
      <c r="H169" s="382"/>
      <c r="I169" s="382"/>
      <c r="J169" s="382"/>
      <c r="K169" s="382"/>
      <c r="L169" s="382"/>
      <c r="M169" s="392"/>
      <c r="N169" s="392"/>
      <c r="O169" s="392"/>
      <c r="P169" s="392"/>
      <c r="Q169" s="392"/>
      <c r="R169" s="392"/>
      <c r="S169" s="392"/>
      <c r="T169" s="392"/>
      <c r="U169" s="392"/>
      <c r="V169" s="392"/>
      <c r="W169" s="392"/>
      <c r="X169" s="392"/>
      <c r="Y169" s="382"/>
      <c r="Z169" s="382"/>
      <c r="AA169" s="382"/>
      <c r="AB169" s="382"/>
      <c r="AC169" s="382"/>
      <c r="AD169" s="382"/>
      <c r="AE169" s="382"/>
      <c r="AF169" s="382"/>
      <c r="AG169" s="382"/>
      <c r="AH169" s="382"/>
      <c r="AI169" s="326"/>
      <c r="AJ169" s="430"/>
      <c r="AK169" s="198"/>
      <c r="AL169" s="67"/>
      <c r="AM169" s="194"/>
      <c r="AN169" s="194"/>
    </row>
    <row r="170" spans="1:47" s="191" customFormat="1" ht="25.4" customHeight="1" x14ac:dyDescent="0.25">
      <c r="A170" s="390" t="s">
        <v>293</v>
      </c>
      <c r="B170" s="390"/>
      <c r="C170" s="390"/>
      <c r="D170" s="382"/>
      <c r="E170" s="382"/>
      <c r="F170" s="382"/>
      <c r="G170" s="382"/>
      <c r="H170" s="382"/>
      <c r="I170" s="382"/>
      <c r="J170" s="382"/>
      <c r="K170" s="382"/>
      <c r="L170" s="382"/>
      <c r="M170" s="394" t="s">
        <v>306</v>
      </c>
      <c r="N170" s="394"/>
      <c r="O170" s="394"/>
      <c r="P170" s="394"/>
      <c r="Q170" s="394"/>
      <c r="R170" s="394"/>
      <c r="S170" s="394"/>
      <c r="T170" s="394"/>
      <c r="U170" s="394"/>
      <c r="V170" s="394"/>
      <c r="W170" s="394"/>
      <c r="X170" s="394"/>
      <c r="Y170" s="382"/>
      <c r="Z170" s="382"/>
      <c r="AA170" s="382"/>
      <c r="AB170" s="382"/>
      <c r="AC170" s="382"/>
      <c r="AD170" s="382"/>
      <c r="AE170" s="382"/>
      <c r="AF170" s="382"/>
      <c r="AG170" s="382"/>
      <c r="AH170" s="382"/>
      <c r="AI170" s="320"/>
      <c r="AJ170" s="431">
        <v>30</v>
      </c>
      <c r="AK170" s="198"/>
      <c r="AL170" s="67"/>
      <c r="AM170" s="194"/>
      <c r="AN170" s="194"/>
    </row>
    <row r="171" spans="1:47" s="191" customFormat="1" ht="25.4" customHeight="1" x14ac:dyDescent="0.25">
      <c r="A171" s="391"/>
      <c r="B171" s="391"/>
      <c r="C171" s="391"/>
      <c r="D171" s="382"/>
      <c r="E171" s="382"/>
      <c r="F171" s="382"/>
      <c r="G171" s="382"/>
      <c r="H171" s="382"/>
      <c r="I171" s="382"/>
      <c r="J171" s="382"/>
      <c r="K171" s="382"/>
      <c r="L171" s="382"/>
      <c r="M171" s="392"/>
      <c r="N171" s="392"/>
      <c r="O171" s="392"/>
      <c r="P171" s="392"/>
      <c r="Q171" s="392"/>
      <c r="R171" s="392"/>
      <c r="S171" s="392"/>
      <c r="T171" s="392"/>
      <c r="U171" s="392"/>
      <c r="V171" s="392"/>
      <c r="W171" s="392"/>
      <c r="X171" s="392"/>
      <c r="Y171" s="382"/>
      <c r="Z171" s="382"/>
      <c r="AA171" s="382"/>
      <c r="AB171" s="382"/>
      <c r="AC171" s="382"/>
      <c r="AD171" s="382"/>
      <c r="AE171" s="382"/>
      <c r="AF171" s="382"/>
      <c r="AG171" s="382"/>
      <c r="AH171" s="382"/>
      <c r="AI171" s="326"/>
      <c r="AJ171" s="430"/>
      <c r="AK171" s="198"/>
      <c r="AL171" s="67"/>
      <c r="AM171" s="194"/>
      <c r="AN171" s="194"/>
    </row>
    <row r="172" spans="1:47" s="191" customFormat="1" ht="25.4" customHeight="1" x14ac:dyDescent="0.25">
      <c r="A172" s="390" t="s">
        <v>294</v>
      </c>
      <c r="B172" s="390"/>
      <c r="C172" s="390"/>
      <c r="D172" s="382"/>
      <c r="E172" s="382"/>
      <c r="F172" s="382"/>
      <c r="G172" s="382"/>
      <c r="H172" s="382"/>
      <c r="I172" s="382"/>
      <c r="J172" s="382"/>
      <c r="K172" s="382"/>
      <c r="L172" s="382"/>
      <c r="M172" s="394" t="s">
        <v>307</v>
      </c>
      <c r="N172" s="394"/>
      <c r="O172" s="394"/>
      <c r="P172" s="394"/>
      <c r="Q172" s="394"/>
      <c r="R172" s="394"/>
      <c r="S172" s="394"/>
      <c r="T172" s="394"/>
      <c r="U172" s="394"/>
      <c r="V172" s="394"/>
      <c r="W172" s="394"/>
      <c r="X172" s="394"/>
      <c r="Y172" s="382"/>
      <c r="Z172" s="382"/>
      <c r="AA172" s="382"/>
      <c r="AB172" s="382"/>
      <c r="AC172" s="382"/>
      <c r="AD172" s="382"/>
      <c r="AE172" s="382"/>
      <c r="AF172" s="382"/>
      <c r="AG172" s="382"/>
      <c r="AH172" s="382"/>
      <c r="AI172" s="320"/>
      <c r="AJ172" s="431">
        <v>50</v>
      </c>
      <c r="AK172" s="198"/>
      <c r="AL172" s="67"/>
      <c r="AM172" s="194"/>
      <c r="AN172" s="194"/>
    </row>
    <row r="173" spans="1:47" s="191" customFormat="1" ht="25.4" customHeight="1" x14ac:dyDescent="0.25">
      <c r="A173" s="391"/>
      <c r="B173" s="391"/>
      <c r="C173" s="391"/>
      <c r="D173" s="382"/>
      <c r="E173" s="382"/>
      <c r="F173" s="382"/>
      <c r="G173" s="382"/>
      <c r="H173" s="382"/>
      <c r="I173" s="382"/>
      <c r="J173" s="382"/>
      <c r="K173" s="382"/>
      <c r="L173" s="382"/>
      <c r="M173" s="392"/>
      <c r="N173" s="392"/>
      <c r="O173" s="392"/>
      <c r="P173" s="392"/>
      <c r="Q173" s="392"/>
      <c r="R173" s="392"/>
      <c r="S173" s="392"/>
      <c r="T173" s="392"/>
      <c r="U173" s="392"/>
      <c r="V173" s="392"/>
      <c r="W173" s="392"/>
      <c r="X173" s="392"/>
      <c r="Y173" s="382"/>
      <c r="Z173" s="382"/>
      <c r="AA173" s="382"/>
      <c r="AB173" s="382"/>
      <c r="AC173" s="382"/>
      <c r="AD173" s="382"/>
      <c r="AE173" s="382"/>
      <c r="AF173" s="382"/>
      <c r="AG173" s="382"/>
      <c r="AH173" s="382"/>
      <c r="AI173" s="326"/>
      <c r="AJ173" s="430"/>
      <c r="AK173" s="198"/>
      <c r="AL173" s="196"/>
      <c r="AM173" s="194"/>
      <c r="AN173" s="194"/>
    </row>
    <row r="174" spans="1:47" s="191" customFormat="1" ht="18" customHeight="1" x14ac:dyDescent="0.25">
      <c r="A174" s="244"/>
      <c r="B174" s="244"/>
      <c r="C174" s="244"/>
      <c r="D174" s="200"/>
      <c r="E174" s="200"/>
      <c r="F174" s="200"/>
      <c r="G174" s="200"/>
      <c r="H174" s="200"/>
      <c r="I174" s="200"/>
      <c r="J174" s="200"/>
      <c r="K174" s="200"/>
      <c r="L174" s="200"/>
      <c r="M174" s="280"/>
      <c r="N174" s="280"/>
      <c r="O174" s="280"/>
      <c r="P174" s="274"/>
      <c r="Q174" s="274"/>
      <c r="R174" s="274"/>
      <c r="S174" s="274"/>
      <c r="T174" s="274"/>
      <c r="U174" s="274"/>
      <c r="V174" s="274"/>
      <c r="W174" s="274"/>
      <c r="X174" s="274"/>
      <c r="Y174" s="274"/>
      <c r="Z174" s="274"/>
      <c r="AA174" s="274"/>
      <c r="AB174" s="274"/>
      <c r="AC174" s="274"/>
      <c r="AD174" s="274"/>
      <c r="AE174" s="274"/>
      <c r="AF174" s="274"/>
      <c r="AG174" s="274"/>
      <c r="AH174" s="274"/>
      <c r="AI174" s="275"/>
      <c r="AJ174" s="276"/>
      <c r="AK174" s="198"/>
      <c r="AL174" s="196"/>
      <c r="AM174" s="194"/>
      <c r="AN174" s="194"/>
    </row>
    <row r="175" spans="1:47" s="186" customFormat="1" ht="20" x14ac:dyDescent="0.4">
      <c r="A175" s="98" t="s">
        <v>279</v>
      </c>
      <c r="P175" s="270"/>
      <c r="Q175" s="270"/>
      <c r="R175" s="270"/>
      <c r="S175" s="270"/>
      <c r="T175" s="271"/>
      <c r="U175" s="270"/>
      <c r="V175" s="270"/>
      <c r="W175" s="270"/>
      <c r="X175" s="270"/>
      <c r="Y175" s="272"/>
      <c r="Z175" s="272"/>
      <c r="AA175" s="272"/>
      <c r="AB175" s="272"/>
      <c r="AC175" s="270"/>
      <c r="AD175" s="270"/>
      <c r="AE175" s="272"/>
      <c r="AF175" s="272"/>
      <c r="AG175" s="270"/>
      <c r="AH175" s="270"/>
      <c r="AI175" s="273"/>
      <c r="AJ175" s="413" t="s">
        <v>269</v>
      </c>
      <c r="AK175" s="190"/>
      <c r="AL175" s="190"/>
      <c r="AM175" s="187"/>
      <c r="AN175" s="187"/>
    </row>
    <row r="176" spans="1:47" s="101" customFormat="1" x14ac:dyDescent="0.3">
      <c r="A176" s="89" t="s">
        <v>222</v>
      </c>
      <c r="T176" s="20"/>
      <c r="Y176" s="21"/>
      <c r="Z176" s="21"/>
      <c r="AA176" s="21"/>
      <c r="AB176" s="21"/>
      <c r="AE176" s="21"/>
      <c r="AF176" s="21"/>
      <c r="AI176" s="34"/>
      <c r="AJ176" s="413"/>
      <c r="AK176" s="170"/>
      <c r="AL176" s="201"/>
      <c r="AM176" s="63"/>
      <c r="AN176" s="63"/>
    </row>
    <row r="177" spans="1:47" s="88" customFormat="1" ht="14.5" thickBot="1" x14ac:dyDescent="0.35">
      <c r="A177" s="40" t="s">
        <v>13</v>
      </c>
      <c r="B177" s="40"/>
      <c r="C177" s="40"/>
      <c r="D177" s="40" t="s">
        <v>14</v>
      </c>
      <c r="E177" s="40"/>
      <c r="F177" s="40"/>
      <c r="G177" s="40"/>
      <c r="H177" s="40"/>
      <c r="I177" s="40"/>
      <c r="J177" s="40"/>
      <c r="K177" s="40"/>
      <c r="L177" s="40"/>
      <c r="M177" s="40" t="s">
        <v>63</v>
      </c>
      <c r="N177" s="40"/>
      <c r="O177" s="40"/>
      <c r="P177" s="40"/>
      <c r="Q177" s="40"/>
      <c r="R177" s="40"/>
      <c r="S177" s="40"/>
      <c r="T177" s="40"/>
      <c r="U177" s="40"/>
      <c r="V177" s="40"/>
      <c r="W177" s="40"/>
      <c r="X177" s="40"/>
      <c r="Y177" s="40" t="s">
        <v>77</v>
      </c>
      <c r="Z177" s="40"/>
      <c r="AA177" s="40"/>
      <c r="AB177" s="40"/>
      <c r="AC177" s="40"/>
      <c r="AD177" s="40"/>
      <c r="AE177" s="40"/>
      <c r="AF177" s="40"/>
      <c r="AG177" s="40"/>
      <c r="AH177" s="40"/>
      <c r="AI177" s="41"/>
      <c r="AJ177" s="414"/>
      <c r="AK177" s="171"/>
      <c r="AL177" s="65"/>
      <c r="AM177" s="37"/>
      <c r="AN177" s="37"/>
    </row>
    <row r="178" spans="1:47" s="191" customFormat="1" ht="25.4" customHeight="1" x14ac:dyDescent="0.25">
      <c r="A178" s="318" t="s">
        <v>223</v>
      </c>
      <c r="B178" s="315"/>
      <c r="C178" s="315"/>
      <c r="D178" s="381" t="s">
        <v>16</v>
      </c>
      <c r="E178" s="381"/>
      <c r="F178" s="381"/>
      <c r="G178" s="381"/>
      <c r="H178" s="381"/>
      <c r="I178" s="381"/>
      <c r="J178" s="381"/>
      <c r="K178" s="381"/>
      <c r="L178" s="381"/>
      <c r="M178" s="315" t="s">
        <v>73</v>
      </c>
      <c r="N178" s="315"/>
      <c r="O178" s="315"/>
      <c r="P178" s="315"/>
      <c r="Q178" s="315"/>
      <c r="R178" s="315"/>
      <c r="S178" s="315"/>
      <c r="T178" s="315"/>
      <c r="U178" s="315"/>
      <c r="V178" s="315"/>
      <c r="W178" s="315"/>
      <c r="X178" s="315"/>
      <c r="Y178" s="389" t="s">
        <v>288</v>
      </c>
      <c r="Z178" s="389"/>
      <c r="AA178" s="389"/>
      <c r="AB178" s="389"/>
      <c r="AC178" s="389"/>
      <c r="AD178" s="389"/>
      <c r="AE178" s="389"/>
      <c r="AF178" s="389"/>
      <c r="AG178" s="389"/>
      <c r="AH178" s="389"/>
      <c r="AI178" s="311"/>
      <c r="AJ178" s="312">
        <v>15</v>
      </c>
      <c r="AK178" s="198"/>
      <c r="AL178" s="196"/>
      <c r="AM178" s="194"/>
      <c r="AN178" s="194"/>
    </row>
    <row r="179" spans="1:47" s="191" customFormat="1" ht="25.4" customHeight="1" x14ac:dyDescent="0.25">
      <c r="A179" s="315" t="s">
        <v>224</v>
      </c>
      <c r="B179" s="315"/>
      <c r="C179" s="315"/>
      <c r="D179" s="382"/>
      <c r="E179" s="382"/>
      <c r="F179" s="382"/>
      <c r="G179" s="382"/>
      <c r="H179" s="382"/>
      <c r="I179" s="382"/>
      <c r="J179" s="382"/>
      <c r="K179" s="382"/>
      <c r="L179" s="382"/>
      <c r="M179" s="315" t="s">
        <v>74</v>
      </c>
      <c r="N179" s="315"/>
      <c r="O179" s="315"/>
      <c r="P179" s="315"/>
      <c r="Q179" s="315"/>
      <c r="R179" s="315"/>
      <c r="S179" s="315"/>
      <c r="T179" s="315"/>
      <c r="U179" s="315"/>
      <c r="V179" s="315"/>
      <c r="W179" s="315"/>
      <c r="X179" s="315"/>
      <c r="Y179" s="380" t="s">
        <v>289</v>
      </c>
      <c r="Z179" s="380"/>
      <c r="AA179" s="380"/>
      <c r="AB179" s="380"/>
      <c r="AC179" s="380"/>
      <c r="AD179" s="380"/>
      <c r="AE179" s="380"/>
      <c r="AF179" s="380"/>
      <c r="AG179" s="380"/>
      <c r="AH179" s="380"/>
      <c r="AI179" s="311"/>
      <c r="AJ179" s="312">
        <v>15</v>
      </c>
      <c r="AK179" s="198"/>
      <c r="AL179" s="196"/>
      <c r="AM179" s="194"/>
      <c r="AN179" s="194"/>
    </row>
    <row r="180" spans="1:47" s="191" customFormat="1" ht="25.4" customHeight="1" x14ac:dyDescent="0.25">
      <c r="A180" s="315" t="s">
        <v>225</v>
      </c>
      <c r="B180" s="315"/>
      <c r="C180" s="315"/>
      <c r="D180" s="382"/>
      <c r="E180" s="382"/>
      <c r="F180" s="382"/>
      <c r="G180" s="382"/>
      <c r="H180" s="382"/>
      <c r="I180" s="382"/>
      <c r="J180" s="382"/>
      <c r="K180" s="382"/>
      <c r="L180" s="382"/>
      <c r="M180" s="315" t="s">
        <v>75</v>
      </c>
      <c r="N180" s="315"/>
      <c r="O180" s="315"/>
      <c r="P180" s="315"/>
      <c r="Q180" s="315"/>
      <c r="R180" s="315"/>
      <c r="S180" s="315"/>
      <c r="T180" s="315"/>
      <c r="U180" s="315"/>
      <c r="V180" s="315"/>
      <c r="W180" s="315"/>
      <c r="X180" s="315"/>
      <c r="Y180" s="380" t="s">
        <v>230</v>
      </c>
      <c r="Z180" s="380"/>
      <c r="AA180" s="380"/>
      <c r="AB180" s="380"/>
      <c r="AC180" s="380"/>
      <c r="AD180" s="380"/>
      <c r="AE180" s="380"/>
      <c r="AF180" s="380"/>
      <c r="AG180" s="380"/>
      <c r="AH180" s="380"/>
      <c r="AI180" s="311"/>
      <c r="AJ180" s="312">
        <v>10</v>
      </c>
      <c r="AK180" s="198"/>
      <c r="AL180" s="196"/>
      <c r="AM180" s="194"/>
      <c r="AN180" s="194"/>
    </row>
    <row r="181" spans="1:47" s="191" customFormat="1" ht="25.4" customHeight="1" x14ac:dyDescent="0.25">
      <c r="A181" s="315" t="s">
        <v>226</v>
      </c>
      <c r="B181" s="315"/>
      <c r="C181" s="315"/>
      <c r="D181" s="383"/>
      <c r="E181" s="383"/>
      <c r="F181" s="383"/>
      <c r="G181" s="383"/>
      <c r="H181" s="383"/>
      <c r="I181" s="383"/>
      <c r="J181" s="383"/>
      <c r="K181" s="383"/>
      <c r="L181" s="383"/>
      <c r="M181" s="315" t="s">
        <v>280</v>
      </c>
      <c r="N181" s="315"/>
      <c r="O181" s="315"/>
      <c r="P181" s="315"/>
      <c r="Q181" s="315"/>
      <c r="R181" s="315"/>
      <c r="S181" s="315"/>
      <c r="T181" s="315"/>
      <c r="U181" s="315"/>
      <c r="V181" s="315"/>
      <c r="W181" s="315"/>
      <c r="X181" s="315"/>
      <c r="Y181" s="380" t="s">
        <v>281</v>
      </c>
      <c r="Z181" s="380"/>
      <c r="AA181" s="380"/>
      <c r="AB181" s="380"/>
      <c r="AC181" s="380"/>
      <c r="AD181" s="380"/>
      <c r="AE181" s="380"/>
      <c r="AF181" s="380"/>
      <c r="AG181" s="380"/>
      <c r="AH181" s="380"/>
      <c r="AI181" s="311"/>
      <c r="AJ181" s="312">
        <v>10</v>
      </c>
      <c r="AK181" s="198"/>
      <c r="AL181" s="196"/>
      <c r="AM181" s="194"/>
      <c r="AN181" s="194"/>
    </row>
    <row r="182" spans="1:47" s="191" customFormat="1" ht="25.4" customHeight="1" x14ac:dyDescent="0.25">
      <c r="A182" s="339" t="s">
        <v>227</v>
      </c>
      <c r="B182" s="339"/>
      <c r="C182" s="339"/>
      <c r="D182" s="378" t="s">
        <v>17</v>
      </c>
      <c r="E182" s="378"/>
      <c r="F182" s="378"/>
      <c r="G182" s="378"/>
      <c r="H182" s="378"/>
      <c r="I182" s="378"/>
      <c r="J182" s="378"/>
      <c r="K182" s="378"/>
      <c r="L182" s="378"/>
      <c r="M182" s="339" t="s">
        <v>290</v>
      </c>
      <c r="N182" s="339"/>
      <c r="O182" s="339"/>
      <c r="P182" s="339"/>
      <c r="Q182" s="339"/>
      <c r="R182" s="339"/>
      <c r="S182" s="339"/>
      <c r="T182" s="339"/>
      <c r="U182" s="339"/>
      <c r="V182" s="339"/>
      <c r="W182" s="339"/>
      <c r="X182" s="339"/>
      <c r="Y182" s="387" t="s">
        <v>288</v>
      </c>
      <c r="Z182" s="387"/>
      <c r="AA182" s="387"/>
      <c r="AB182" s="387"/>
      <c r="AC182" s="387"/>
      <c r="AD182" s="387"/>
      <c r="AE182" s="387"/>
      <c r="AF182" s="387"/>
      <c r="AG182" s="387"/>
      <c r="AH182" s="387"/>
      <c r="AI182" s="73"/>
      <c r="AJ182" s="73">
        <v>20</v>
      </c>
      <c r="AK182" s="198"/>
      <c r="AL182" s="196"/>
      <c r="AM182" s="194"/>
      <c r="AN182" s="194"/>
    </row>
    <row r="183" spans="1:47" s="191" customFormat="1" ht="25.4" customHeight="1" x14ac:dyDescent="0.25">
      <c r="A183" s="339" t="s">
        <v>282</v>
      </c>
      <c r="B183" s="39"/>
      <c r="C183" s="39"/>
      <c r="D183" s="423"/>
      <c r="E183" s="423"/>
      <c r="F183" s="423"/>
      <c r="G183" s="423"/>
      <c r="H183" s="423"/>
      <c r="I183" s="423"/>
      <c r="J183" s="423"/>
      <c r="K183" s="423"/>
      <c r="L183" s="423"/>
      <c r="M183" s="39" t="s">
        <v>240</v>
      </c>
      <c r="N183" s="39"/>
      <c r="O183" s="39"/>
      <c r="P183" s="39"/>
      <c r="Q183" s="39"/>
      <c r="R183" s="39"/>
      <c r="S183" s="39"/>
      <c r="T183" s="39"/>
      <c r="U183" s="39"/>
      <c r="V183" s="39"/>
      <c r="W183" s="39"/>
      <c r="X183" s="39"/>
      <c r="Y183" s="387" t="s">
        <v>230</v>
      </c>
      <c r="Z183" s="387"/>
      <c r="AA183" s="387"/>
      <c r="AB183" s="387"/>
      <c r="AC183" s="387"/>
      <c r="AD183" s="387"/>
      <c r="AE183" s="387"/>
      <c r="AF183" s="387"/>
      <c r="AG183" s="387"/>
      <c r="AH183" s="387"/>
      <c r="AI183" s="74"/>
      <c r="AJ183" s="74">
        <v>10</v>
      </c>
      <c r="AK183" s="198"/>
      <c r="AL183" s="196"/>
      <c r="AM183" s="194"/>
      <c r="AN183" s="194"/>
    </row>
    <row r="184" spans="1:47" s="4" customFormat="1" ht="38.25" customHeight="1" x14ac:dyDescent="0.25">
      <c r="A184" s="38" t="s">
        <v>285</v>
      </c>
      <c r="B184" s="39"/>
      <c r="C184" s="39"/>
      <c r="D184" s="378" t="s">
        <v>283</v>
      </c>
      <c r="E184" s="378"/>
      <c r="F184" s="378"/>
      <c r="G184" s="378"/>
      <c r="H184" s="378"/>
      <c r="I184" s="378"/>
      <c r="J184" s="378"/>
      <c r="K184" s="378"/>
      <c r="L184" s="378"/>
      <c r="M184" s="379" t="s">
        <v>284</v>
      </c>
      <c r="N184" s="379"/>
      <c r="O184" s="379"/>
      <c r="P184" s="379"/>
      <c r="Q184" s="379"/>
      <c r="R184" s="379"/>
      <c r="S184" s="379"/>
      <c r="T184" s="379"/>
      <c r="U184" s="379"/>
      <c r="V184" s="379"/>
      <c r="W184" s="379"/>
      <c r="X184" s="379"/>
      <c r="Y184" s="388" t="s">
        <v>281</v>
      </c>
      <c r="Z184" s="388"/>
      <c r="AA184" s="388"/>
      <c r="AB184" s="388"/>
      <c r="AC184" s="388"/>
      <c r="AD184" s="388"/>
      <c r="AE184" s="388"/>
      <c r="AF184" s="388"/>
      <c r="AG184" s="388"/>
      <c r="AH184" s="388"/>
      <c r="AI184" s="74"/>
      <c r="AJ184" s="74">
        <v>15</v>
      </c>
      <c r="AK184" s="168"/>
      <c r="AL184" s="32"/>
      <c r="AM184" s="30"/>
      <c r="AN184" s="30"/>
      <c r="AU184" s="157"/>
    </row>
    <row r="185" spans="1:47" s="4" customFormat="1" ht="11.5" x14ac:dyDescent="0.25">
      <c r="T185" s="6"/>
      <c r="AI185" s="23"/>
      <c r="AJ185" s="23"/>
      <c r="AK185" s="169"/>
      <c r="AL185" s="42"/>
      <c r="AM185" s="30"/>
      <c r="AN185" s="30"/>
      <c r="AU185" s="157"/>
    </row>
    <row r="186" spans="1:47" s="4" customFormat="1" ht="14.25" customHeight="1" x14ac:dyDescent="0.25">
      <c r="T186" s="6"/>
      <c r="AI186" s="23"/>
      <c r="AJ186" s="23"/>
      <c r="AK186" s="169"/>
      <c r="AL186" s="42"/>
      <c r="AM186" s="30"/>
      <c r="AN186" s="30"/>
      <c r="AU186" s="157"/>
    </row>
    <row r="187" spans="1:47" s="4" customFormat="1" ht="14.25" customHeight="1" x14ac:dyDescent="0.25">
      <c r="T187" s="6"/>
      <c r="AI187" s="23"/>
      <c r="AJ187" s="23"/>
      <c r="AK187" s="169"/>
      <c r="AL187" s="42"/>
      <c r="AM187" s="30"/>
      <c r="AN187" s="30"/>
      <c r="AU187" s="157"/>
    </row>
    <row r="188" spans="1:47" s="4" customFormat="1" ht="14.25" customHeight="1" x14ac:dyDescent="0.25">
      <c r="T188" s="6"/>
      <c r="AI188" s="23"/>
      <c r="AJ188" s="23"/>
      <c r="AK188" s="169"/>
      <c r="AL188" s="42"/>
      <c r="AM188" s="30"/>
      <c r="AN188" s="30"/>
      <c r="AU188" s="157"/>
    </row>
    <row r="189" spans="1:47" s="1" customFormat="1" ht="20" x14ac:dyDescent="0.4">
      <c r="A189" s="94"/>
      <c r="B189" s="83"/>
      <c r="C189" s="83"/>
      <c r="D189" s="83"/>
      <c r="E189" s="83"/>
      <c r="F189" s="83"/>
      <c r="G189" s="83"/>
      <c r="H189" s="83"/>
      <c r="I189" s="83"/>
      <c r="J189" s="83"/>
      <c r="K189" s="83"/>
      <c r="L189" s="83"/>
      <c r="M189" s="83"/>
      <c r="N189" s="83"/>
      <c r="O189" s="83"/>
      <c r="P189" s="83"/>
      <c r="Q189" s="83"/>
      <c r="R189" s="83"/>
      <c r="S189" s="83"/>
      <c r="T189" s="85"/>
      <c r="U189" s="83"/>
      <c r="V189" s="83"/>
      <c r="W189" s="83"/>
      <c r="X189" s="83"/>
      <c r="Y189" s="87"/>
      <c r="Z189" s="87"/>
      <c r="AA189" s="87"/>
      <c r="AB189" s="87"/>
      <c r="AC189" s="83"/>
      <c r="AD189" s="83"/>
      <c r="AE189" s="87"/>
      <c r="AF189" s="87"/>
      <c r="AG189" s="83"/>
      <c r="AH189" s="83"/>
      <c r="AI189" s="91"/>
      <c r="AJ189" s="90"/>
      <c r="AK189" s="172"/>
      <c r="AL189" s="61"/>
      <c r="AM189" s="3"/>
      <c r="AN189" s="3"/>
      <c r="AU189" s="156"/>
    </row>
    <row r="190" spans="1:47" s="4" customFormat="1" ht="11.5" x14ac:dyDescent="0.25">
      <c r="A190" s="84"/>
      <c r="B190" s="84"/>
      <c r="C190" s="84"/>
      <c r="D190" s="84"/>
      <c r="E190" s="84"/>
      <c r="F190" s="84"/>
      <c r="G190" s="84"/>
      <c r="H190" s="84"/>
      <c r="I190" s="84"/>
      <c r="J190" s="84"/>
      <c r="K190" s="84"/>
      <c r="L190" s="84"/>
      <c r="M190" s="84"/>
      <c r="N190" s="84"/>
      <c r="O190" s="84"/>
      <c r="P190" s="84"/>
      <c r="Q190" s="84"/>
      <c r="R190" s="84"/>
      <c r="S190" s="84"/>
      <c r="T190" s="86"/>
      <c r="U190" s="84"/>
      <c r="V190" s="84"/>
      <c r="W190" s="84"/>
      <c r="X190" s="84"/>
      <c r="Y190" s="84"/>
      <c r="Z190" s="84"/>
      <c r="AA190" s="84"/>
      <c r="AB190" s="84"/>
      <c r="AC190" s="84"/>
      <c r="AD190" s="84"/>
      <c r="AE190" s="84"/>
      <c r="AF190" s="84"/>
      <c r="AG190" s="84"/>
      <c r="AH190" s="84"/>
      <c r="AI190" s="90"/>
      <c r="AJ190" s="106"/>
      <c r="AK190" s="169"/>
      <c r="AL190" s="42"/>
      <c r="AM190" s="30"/>
      <c r="AN190" s="30"/>
      <c r="AU190" s="157"/>
    </row>
    <row r="191" spans="1:47" ht="50.25" customHeight="1" x14ac:dyDescent="0.3">
      <c r="A191" s="384"/>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c r="AG191" s="384"/>
      <c r="AH191" s="384"/>
      <c r="AI191" s="384"/>
      <c r="AJ191" s="106"/>
      <c r="AK191" s="172"/>
      <c r="AQ191" s="47"/>
      <c r="AR191" s="47"/>
      <c r="AU191" s="92"/>
    </row>
    <row r="192" spans="1:47" ht="52.5" customHeight="1" x14ac:dyDescent="0.3">
      <c r="A192" s="384"/>
      <c r="B192" s="384"/>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c r="AG192" s="384"/>
      <c r="AH192" s="384"/>
      <c r="AI192" s="384"/>
      <c r="AJ192" s="107"/>
      <c r="AK192" s="172"/>
      <c r="AQ192" s="47"/>
      <c r="AR192" s="47"/>
      <c r="AU192" s="92"/>
    </row>
    <row r="193" spans="1:47" x14ac:dyDescent="0.3">
      <c r="A193" s="385"/>
      <c r="B193" s="385"/>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c r="AB193" s="385"/>
      <c r="AC193" s="385"/>
      <c r="AD193" s="385"/>
      <c r="AE193" s="385"/>
      <c r="AF193" s="385"/>
      <c r="AG193" s="385"/>
      <c r="AH193" s="385"/>
      <c r="AI193" s="385"/>
      <c r="AJ193" s="106"/>
      <c r="AK193" s="172"/>
      <c r="AQ193" s="47"/>
      <c r="AR193" s="47"/>
      <c r="AU193" s="92"/>
    </row>
    <row r="194" spans="1:47" ht="31.5" customHeight="1" x14ac:dyDescent="0.3">
      <c r="A194" s="384"/>
      <c r="B194" s="384"/>
      <c r="C194" s="384"/>
      <c r="D194" s="384"/>
      <c r="E194" s="384"/>
      <c r="F194" s="384"/>
      <c r="G194" s="384"/>
      <c r="H194" s="384"/>
      <c r="I194" s="384"/>
      <c r="J194" s="384"/>
      <c r="K194" s="384"/>
      <c r="L194" s="384"/>
      <c r="M194" s="384"/>
      <c r="N194" s="384"/>
      <c r="O194" s="384"/>
      <c r="P194" s="384"/>
      <c r="Q194" s="384"/>
      <c r="R194" s="384"/>
      <c r="S194" s="384"/>
      <c r="T194" s="384"/>
      <c r="U194" s="384"/>
      <c r="V194" s="384"/>
      <c r="W194" s="384"/>
      <c r="X194" s="384"/>
      <c r="Y194" s="384"/>
      <c r="Z194" s="384"/>
      <c r="AA194" s="384"/>
      <c r="AB194" s="384"/>
      <c r="AC194" s="384"/>
      <c r="AD194" s="384"/>
      <c r="AE194" s="384"/>
      <c r="AF194" s="384"/>
      <c r="AG194" s="384"/>
      <c r="AH194" s="384"/>
      <c r="AI194" s="384"/>
      <c r="AJ194" s="108"/>
      <c r="AK194" s="172"/>
      <c r="AQ194" s="47"/>
      <c r="AR194" s="47"/>
      <c r="AU194" s="92"/>
    </row>
    <row r="195" spans="1:47" ht="38.25" customHeight="1" x14ac:dyDescent="0.3">
      <c r="A195" s="384"/>
      <c r="B195" s="384"/>
      <c r="C195" s="384"/>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107"/>
      <c r="AK195" s="172"/>
      <c r="AQ195" s="47"/>
      <c r="AR195" s="47"/>
      <c r="AU195" s="92"/>
    </row>
    <row r="196" spans="1:47" ht="16.5" customHeight="1" x14ac:dyDescent="0.3">
      <c r="A196" s="385"/>
      <c r="B196" s="385"/>
      <c r="C196" s="385"/>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c r="AA196" s="385"/>
      <c r="AB196" s="385"/>
      <c r="AC196" s="385"/>
      <c r="AD196" s="385"/>
      <c r="AE196" s="385"/>
      <c r="AF196" s="385"/>
      <c r="AG196" s="385"/>
      <c r="AH196" s="385"/>
      <c r="AI196" s="385"/>
      <c r="AJ196" s="108"/>
      <c r="AK196" s="172"/>
      <c r="AQ196" s="47"/>
      <c r="AR196" s="47"/>
      <c r="AU196" s="92"/>
    </row>
    <row r="197" spans="1:47" ht="197.25" customHeight="1" x14ac:dyDescent="0.3">
      <c r="A197" s="384"/>
      <c r="B197" s="384"/>
      <c r="C197" s="384"/>
      <c r="D197" s="384"/>
      <c r="E197" s="384"/>
      <c r="F197" s="384"/>
      <c r="G197" s="384"/>
      <c r="H197" s="384"/>
      <c r="I197" s="384"/>
      <c r="J197" s="384"/>
      <c r="K197" s="384"/>
      <c r="L197" s="384"/>
      <c r="M197" s="384"/>
      <c r="N197" s="384"/>
      <c r="O197" s="384"/>
      <c r="P197" s="384"/>
      <c r="Q197" s="384"/>
      <c r="R197" s="384"/>
      <c r="S197" s="384"/>
      <c r="T197" s="384"/>
      <c r="U197" s="384"/>
      <c r="V197" s="384"/>
      <c r="W197" s="384"/>
      <c r="X197" s="384"/>
      <c r="Y197" s="384"/>
      <c r="Z197" s="384"/>
      <c r="AA197" s="384"/>
      <c r="AB197" s="384"/>
      <c r="AC197" s="384"/>
      <c r="AD197" s="384"/>
      <c r="AE197" s="384"/>
      <c r="AF197" s="384"/>
      <c r="AG197" s="384"/>
      <c r="AH197" s="384"/>
      <c r="AI197" s="384"/>
      <c r="AJ197" s="107"/>
      <c r="AK197" s="172"/>
      <c r="AQ197" s="47"/>
      <c r="AR197" s="47"/>
      <c r="AU197" s="92"/>
    </row>
    <row r="198" spans="1:47" x14ac:dyDescent="0.3">
      <c r="A198" s="385"/>
      <c r="B198" s="385"/>
      <c r="C198" s="385"/>
      <c r="D198" s="385"/>
      <c r="E198" s="385"/>
      <c r="F198" s="385"/>
      <c r="G198" s="385"/>
      <c r="H198" s="385"/>
      <c r="I198" s="385"/>
      <c r="J198" s="385"/>
      <c r="K198" s="385"/>
      <c r="L198" s="385"/>
      <c r="M198" s="385"/>
      <c r="N198" s="385"/>
      <c r="O198" s="385"/>
      <c r="P198" s="385"/>
      <c r="Q198" s="385"/>
      <c r="R198" s="385"/>
      <c r="S198" s="385"/>
      <c r="T198" s="385"/>
      <c r="U198" s="385"/>
      <c r="V198" s="385"/>
      <c r="W198" s="385"/>
      <c r="X198" s="385"/>
      <c r="Y198" s="385"/>
      <c r="Z198" s="385"/>
      <c r="AA198" s="385"/>
      <c r="AB198" s="385"/>
      <c r="AC198" s="385"/>
      <c r="AD198" s="385"/>
      <c r="AE198" s="385"/>
      <c r="AF198" s="385"/>
      <c r="AG198" s="385"/>
      <c r="AH198" s="385"/>
      <c r="AI198" s="385"/>
      <c r="AJ198" s="106"/>
      <c r="AK198" s="172"/>
      <c r="AQ198" s="47"/>
      <c r="AR198" s="47"/>
      <c r="AU198" s="92"/>
    </row>
    <row r="199" spans="1:47" ht="19.5" customHeight="1" x14ac:dyDescent="0.3">
      <c r="A199" s="384"/>
      <c r="B199" s="384"/>
      <c r="C199" s="384"/>
      <c r="D199" s="384"/>
      <c r="E199" s="384"/>
      <c r="F199" s="384"/>
      <c r="G199" s="384"/>
      <c r="H199" s="384"/>
      <c r="I199" s="384"/>
      <c r="J199" s="384"/>
      <c r="K199" s="384"/>
      <c r="L199" s="384"/>
      <c r="M199" s="384"/>
      <c r="N199" s="384"/>
      <c r="O199" s="384"/>
      <c r="P199" s="384"/>
      <c r="Q199" s="384"/>
      <c r="R199" s="384"/>
      <c r="S199" s="384"/>
      <c r="T199" s="384"/>
      <c r="U199" s="384"/>
      <c r="V199" s="384"/>
      <c r="W199" s="384"/>
      <c r="X199" s="384"/>
      <c r="Y199" s="384"/>
      <c r="Z199" s="384"/>
      <c r="AA199" s="384"/>
      <c r="AB199" s="384"/>
      <c r="AC199" s="384"/>
      <c r="AD199" s="384"/>
      <c r="AE199" s="384"/>
      <c r="AF199" s="384"/>
      <c r="AG199" s="384"/>
      <c r="AH199" s="384"/>
      <c r="AI199" s="384"/>
      <c r="AJ199" s="106"/>
      <c r="AK199" s="172"/>
      <c r="AQ199" s="47"/>
      <c r="AR199" s="47"/>
      <c r="AU199" s="92"/>
    </row>
    <row r="200" spans="1:47" ht="16.5" customHeight="1" x14ac:dyDescent="0.3">
      <c r="A200" s="384"/>
      <c r="B200" s="384"/>
      <c r="C200" s="384"/>
      <c r="D200" s="384"/>
      <c r="E200" s="384"/>
      <c r="F200" s="384"/>
      <c r="G200" s="384"/>
      <c r="H200" s="384"/>
      <c r="I200" s="384"/>
      <c r="J200" s="384"/>
      <c r="K200" s="384"/>
      <c r="L200" s="384"/>
      <c r="M200" s="384"/>
      <c r="N200" s="384"/>
      <c r="O200" s="384"/>
      <c r="P200" s="384"/>
      <c r="Q200" s="384"/>
      <c r="R200" s="384"/>
      <c r="S200" s="384"/>
      <c r="T200" s="384"/>
      <c r="U200" s="384"/>
      <c r="V200" s="384"/>
      <c r="W200" s="384"/>
      <c r="X200" s="384"/>
      <c r="Y200" s="384"/>
      <c r="Z200" s="384"/>
      <c r="AA200" s="384"/>
      <c r="AB200" s="384"/>
      <c r="AC200" s="384"/>
      <c r="AD200" s="384"/>
      <c r="AE200" s="384"/>
      <c r="AF200" s="384"/>
      <c r="AG200" s="384"/>
      <c r="AH200" s="384"/>
      <c r="AI200" s="384"/>
      <c r="AJ200" s="106"/>
      <c r="AK200" s="172"/>
      <c r="AQ200" s="47"/>
      <c r="AR200" s="47"/>
      <c r="AU200" s="92"/>
    </row>
    <row r="201" spans="1:47" ht="30.75" customHeight="1" x14ac:dyDescent="0.3">
      <c r="A201" s="384"/>
      <c r="B201" s="384"/>
      <c r="C201" s="384"/>
      <c r="D201" s="384"/>
      <c r="E201" s="384"/>
      <c r="F201" s="384"/>
      <c r="G201" s="384"/>
      <c r="H201" s="384"/>
      <c r="I201" s="384"/>
      <c r="J201" s="384"/>
      <c r="K201" s="384"/>
      <c r="L201" s="384"/>
      <c r="M201" s="384"/>
      <c r="N201" s="384"/>
      <c r="O201" s="384"/>
      <c r="P201" s="384"/>
      <c r="Q201" s="384"/>
      <c r="R201" s="384"/>
      <c r="S201" s="384"/>
      <c r="T201" s="384"/>
      <c r="U201" s="384"/>
      <c r="V201" s="384"/>
      <c r="W201" s="384"/>
      <c r="X201" s="384"/>
      <c r="Y201" s="384"/>
      <c r="Z201" s="384"/>
      <c r="AA201" s="384"/>
      <c r="AB201" s="384"/>
      <c r="AC201" s="384"/>
      <c r="AD201" s="384"/>
      <c r="AE201" s="384"/>
      <c r="AF201" s="384"/>
      <c r="AG201" s="384"/>
      <c r="AH201" s="384"/>
      <c r="AI201" s="384"/>
      <c r="AJ201" s="106"/>
      <c r="AK201" s="172"/>
      <c r="AQ201" s="47"/>
      <c r="AR201" s="47"/>
      <c r="AU201" s="92"/>
    </row>
    <row r="202" spans="1:47" ht="38.25" customHeight="1" x14ac:dyDescent="0.3">
      <c r="A202" s="384"/>
      <c r="B202" s="384"/>
      <c r="C202" s="384"/>
      <c r="D202" s="384"/>
      <c r="E202" s="384"/>
      <c r="F202" s="384"/>
      <c r="G202" s="384"/>
      <c r="H202" s="384"/>
      <c r="I202" s="384"/>
      <c r="J202" s="384"/>
      <c r="K202" s="384"/>
      <c r="L202" s="384"/>
      <c r="M202" s="384"/>
      <c r="N202" s="384"/>
      <c r="O202" s="384"/>
      <c r="P202" s="384"/>
      <c r="Q202" s="384"/>
      <c r="R202" s="384"/>
      <c r="S202" s="384"/>
      <c r="T202" s="384"/>
      <c r="U202" s="384"/>
      <c r="V202" s="384"/>
      <c r="W202" s="384"/>
      <c r="X202" s="384"/>
      <c r="Y202" s="384"/>
      <c r="Z202" s="384"/>
      <c r="AA202" s="384"/>
      <c r="AB202" s="384"/>
      <c r="AC202" s="384"/>
      <c r="AD202" s="384"/>
      <c r="AE202" s="384"/>
      <c r="AF202" s="384"/>
      <c r="AG202" s="384"/>
      <c r="AH202" s="384"/>
      <c r="AI202" s="384"/>
      <c r="AJ202" s="106"/>
      <c r="AK202" s="172"/>
      <c r="AQ202" s="47"/>
      <c r="AR202" s="47"/>
      <c r="AU202" s="92"/>
    </row>
    <row r="203" spans="1:47" ht="43.5" customHeight="1" x14ac:dyDescent="0.3">
      <c r="A203" s="384"/>
      <c r="B203" s="384"/>
      <c r="C203" s="384"/>
      <c r="D203" s="384"/>
      <c r="E203" s="384"/>
      <c r="F203" s="384"/>
      <c r="G203" s="384"/>
      <c r="H203" s="384"/>
      <c r="I203" s="384"/>
      <c r="J203" s="384"/>
      <c r="K203" s="384"/>
      <c r="L203" s="384"/>
      <c r="M203" s="384"/>
      <c r="N203" s="384"/>
      <c r="O203" s="384"/>
      <c r="P203" s="384"/>
      <c r="Q203" s="384"/>
      <c r="R203" s="384"/>
      <c r="S203" s="384"/>
      <c r="T203" s="384"/>
      <c r="U203" s="384"/>
      <c r="V203" s="384"/>
      <c r="W203" s="384"/>
      <c r="X203" s="384"/>
      <c r="Y203" s="384"/>
      <c r="Z203" s="384"/>
      <c r="AA203" s="384"/>
      <c r="AB203" s="384"/>
      <c r="AC203" s="384"/>
      <c r="AD203" s="384"/>
      <c r="AE203" s="384"/>
      <c r="AF203" s="384"/>
      <c r="AG203" s="384"/>
      <c r="AH203" s="384"/>
      <c r="AI203" s="384"/>
      <c r="AJ203" s="109"/>
      <c r="AK203" s="172"/>
      <c r="AQ203" s="47"/>
      <c r="AR203" s="47"/>
      <c r="AU203" s="92"/>
    </row>
    <row r="204" spans="1:47" ht="14.25" customHeight="1" x14ac:dyDescent="0.3">
      <c r="A204" s="386"/>
      <c r="B204" s="386"/>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c r="AJ204" s="106"/>
      <c r="AK204" s="172"/>
      <c r="AQ204" s="47"/>
      <c r="AR204" s="47"/>
      <c r="AU204" s="92"/>
    </row>
    <row r="205" spans="1:47" ht="71.25" customHeight="1" x14ac:dyDescent="0.3">
      <c r="A205" s="384"/>
      <c r="B205" s="384"/>
      <c r="C205" s="384"/>
      <c r="D205" s="384"/>
      <c r="E205" s="384"/>
      <c r="F205" s="384"/>
      <c r="G205" s="384"/>
      <c r="H205" s="384"/>
      <c r="I205" s="384"/>
      <c r="J205" s="384"/>
      <c r="K205" s="384"/>
      <c r="L205" s="384"/>
      <c r="M205" s="384"/>
      <c r="N205" s="384"/>
      <c r="O205" s="384"/>
      <c r="P205" s="384"/>
      <c r="Q205" s="384"/>
      <c r="R205" s="384"/>
      <c r="S205" s="384"/>
      <c r="T205" s="384"/>
      <c r="U205" s="384"/>
      <c r="V205" s="384"/>
      <c r="W205" s="384"/>
      <c r="X205" s="384"/>
      <c r="Y205" s="384"/>
      <c r="Z205" s="384"/>
      <c r="AA205" s="384"/>
      <c r="AB205" s="384"/>
      <c r="AC205" s="384"/>
      <c r="AD205" s="384"/>
      <c r="AE205" s="384"/>
      <c r="AF205" s="384"/>
      <c r="AG205" s="384"/>
      <c r="AH205" s="384"/>
      <c r="AI205" s="384"/>
      <c r="AJ205" s="109"/>
      <c r="AK205" s="172"/>
      <c r="AQ205" s="47"/>
      <c r="AR205" s="47"/>
      <c r="AU205" s="92"/>
    </row>
    <row r="206" spans="1:47" ht="13.5" customHeight="1" x14ac:dyDescent="0.3">
      <c r="A206" s="386"/>
      <c r="B206" s="386"/>
      <c r="C206" s="386"/>
      <c r="D206" s="386"/>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106"/>
      <c r="AK206" s="172"/>
      <c r="AQ206" s="47"/>
      <c r="AR206" s="47"/>
      <c r="AU206" s="92"/>
    </row>
    <row r="207" spans="1:47" ht="38.25" customHeight="1" x14ac:dyDescent="0.3">
      <c r="A207" s="384"/>
      <c r="B207" s="384"/>
      <c r="C207" s="384"/>
      <c r="D207" s="384"/>
      <c r="E207" s="384"/>
      <c r="F207" s="384"/>
      <c r="G207" s="384"/>
      <c r="H207" s="384"/>
      <c r="I207" s="384"/>
      <c r="J207" s="384"/>
      <c r="K207" s="384"/>
      <c r="L207" s="384"/>
      <c r="M207" s="384"/>
      <c r="N207" s="384"/>
      <c r="O207" s="384"/>
      <c r="P207" s="384"/>
      <c r="Q207" s="384"/>
      <c r="R207" s="384"/>
      <c r="S207" s="384"/>
      <c r="T207" s="384"/>
      <c r="U207" s="384"/>
      <c r="V207" s="384"/>
      <c r="W207" s="384"/>
      <c r="X207" s="384"/>
      <c r="Y207" s="384"/>
      <c r="Z207" s="384"/>
      <c r="AA207" s="384"/>
      <c r="AB207" s="384"/>
      <c r="AC207" s="384"/>
      <c r="AD207" s="384"/>
      <c r="AE207" s="384"/>
      <c r="AF207" s="384"/>
      <c r="AG207" s="384"/>
      <c r="AH207" s="384"/>
      <c r="AI207" s="384"/>
      <c r="AJ207" s="106"/>
      <c r="AK207" s="172"/>
      <c r="AQ207" s="47"/>
      <c r="AR207" s="47"/>
      <c r="AU207" s="92"/>
    </row>
    <row r="208" spans="1:47" ht="39.75" customHeight="1" x14ac:dyDescent="0.3">
      <c r="A208" s="384"/>
      <c r="B208" s="384"/>
      <c r="C208" s="384"/>
      <c r="D208" s="384"/>
      <c r="E208" s="384"/>
      <c r="F208" s="384"/>
      <c r="G208" s="384"/>
      <c r="H208" s="384"/>
      <c r="I208" s="384"/>
      <c r="J208" s="384"/>
      <c r="K208" s="384"/>
      <c r="L208" s="384"/>
      <c r="M208" s="384"/>
      <c r="N208" s="384"/>
      <c r="O208" s="384"/>
      <c r="P208" s="384"/>
      <c r="Q208" s="384"/>
      <c r="R208" s="384"/>
      <c r="S208" s="384"/>
      <c r="T208" s="384"/>
      <c r="U208" s="384"/>
      <c r="V208" s="384"/>
      <c r="W208" s="384"/>
      <c r="X208" s="384"/>
      <c r="Y208" s="384"/>
      <c r="Z208" s="384"/>
      <c r="AA208" s="384"/>
      <c r="AB208" s="384"/>
      <c r="AC208" s="384"/>
      <c r="AD208" s="384"/>
      <c r="AE208" s="384"/>
      <c r="AF208" s="384"/>
      <c r="AG208" s="384"/>
      <c r="AH208" s="384"/>
      <c r="AI208" s="384"/>
      <c r="AJ208" s="109"/>
      <c r="AK208" s="172"/>
      <c r="AQ208" s="47"/>
      <c r="AR208" s="47"/>
      <c r="AU208" s="92"/>
    </row>
    <row r="209" spans="1:47" ht="13.5" customHeight="1" x14ac:dyDescent="0.3">
      <c r="A209" s="386"/>
      <c r="B209" s="386"/>
      <c r="C209" s="386"/>
      <c r="D209" s="386"/>
      <c r="E209" s="386"/>
      <c r="F209" s="386"/>
      <c r="G209" s="386"/>
      <c r="H209" s="386"/>
      <c r="I209" s="386"/>
      <c r="J209" s="386"/>
      <c r="K209" s="386"/>
      <c r="L209" s="386"/>
      <c r="M209" s="386"/>
      <c r="N209" s="386"/>
      <c r="O209" s="386"/>
      <c r="P209" s="386"/>
      <c r="Q209" s="386"/>
      <c r="R209" s="386"/>
      <c r="S209" s="386"/>
      <c r="T209" s="386"/>
      <c r="U209" s="386"/>
      <c r="V209" s="386"/>
      <c r="W209" s="386"/>
      <c r="X209" s="386"/>
      <c r="Y209" s="386"/>
      <c r="Z209" s="386"/>
      <c r="AA209" s="386"/>
      <c r="AB209" s="386"/>
      <c r="AC209" s="386"/>
      <c r="AD209" s="386"/>
      <c r="AE209" s="386"/>
      <c r="AF209" s="386"/>
      <c r="AG209" s="386"/>
      <c r="AH209" s="386"/>
      <c r="AI209" s="386"/>
      <c r="AJ209" s="106"/>
      <c r="AK209" s="172"/>
      <c r="AQ209" s="47"/>
      <c r="AR209" s="47"/>
      <c r="AU209" s="92"/>
    </row>
    <row r="210" spans="1:47" ht="42" customHeight="1" x14ac:dyDescent="0.3">
      <c r="A210" s="384"/>
      <c r="B210" s="384"/>
      <c r="C210" s="384"/>
      <c r="D210" s="384"/>
      <c r="E210" s="384"/>
      <c r="F210" s="384"/>
      <c r="G210" s="384"/>
      <c r="H210" s="384"/>
      <c r="I210" s="384"/>
      <c r="J210" s="384"/>
      <c r="K210" s="384"/>
      <c r="L210" s="384"/>
      <c r="M210" s="384"/>
      <c r="N210" s="384"/>
      <c r="O210" s="384"/>
      <c r="P210" s="384"/>
      <c r="Q210" s="384"/>
      <c r="R210" s="384"/>
      <c r="S210" s="384"/>
      <c r="T210" s="384"/>
      <c r="U210" s="384"/>
      <c r="V210" s="384"/>
      <c r="W210" s="384"/>
      <c r="X210" s="384"/>
      <c r="Y210" s="384"/>
      <c r="Z210" s="384"/>
      <c r="AA210" s="384"/>
      <c r="AB210" s="384"/>
      <c r="AC210" s="384"/>
      <c r="AD210" s="384"/>
      <c r="AE210" s="384"/>
      <c r="AF210" s="384"/>
      <c r="AG210" s="384"/>
      <c r="AH210" s="384"/>
      <c r="AI210" s="384"/>
      <c r="AJ210" s="109"/>
      <c r="AK210" s="172"/>
      <c r="AQ210" s="47"/>
      <c r="AR210" s="47"/>
      <c r="AU210" s="92"/>
    </row>
    <row r="211" spans="1:47" ht="14.25" customHeight="1" x14ac:dyDescent="0.3">
      <c r="A211" s="386"/>
      <c r="B211" s="386"/>
      <c r="C211" s="386"/>
      <c r="D211" s="386"/>
      <c r="E211" s="386"/>
      <c r="F211" s="386"/>
      <c r="G211" s="386"/>
      <c r="H211" s="386"/>
      <c r="I211" s="386"/>
      <c r="J211" s="386"/>
      <c r="K211" s="386"/>
      <c r="L211" s="386"/>
      <c r="M211" s="386"/>
      <c r="N211" s="386"/>
      <c r="O211" s="386"/>
      <c r="P211" s="386"/>
      <c r="Q211" s="386"/>
      <c r="R211" s="386"/>
      <c r="S211" s="386"/>
      <c r="T211" s="386"/>
      <c r="U211" s="386"/>
      <c r="V211" s="386"/>
      <c r="W211" s="386"/>
      <c r="X211" s="386"/>
      <c r="Y211" s="386"/>
      <c r="Z211" s="386"/>
      <c r="AA211" s="386"/>
      <c r="AB211" s="386"/>
      <c r="AC211" s="386"/>
      <c r="AD211" s="386"/>
      <c r="AE211" s="386"/>
      <c r="AF211" s="386"/>
      <c r="AG211" s="386"/>
      <c r="AH211" s="386"/>
      <c r="AI211" s="386"/>
      <c r="AJ211" s="106"/>
      <c r="AK211" s="172"/>
      <c r="AQ211" s="47"/>
      <c r="AR211" s="47"/>
      <c r="AU211" s="92"/>
    </row>
    <row r="212" spans="1:47" ht="66.75" customHeight="1" x14ac:dyDescent="0.3">
      <c r="A212" s="384"/>
      <c r="B212" s="384"/>
      <c r="C212" s="384"/>
      <c r="D212" s="384"/>
      <c r="E212" s="384"/>
      <c r="F212" s="384"/>
      <c r="G212" s="384"/>
      <c r="H212" s="384"/>
      <c r="I212" s="384"/>
      <c r="J212" s="384"/>
      <c r="K212" s="384"/>
      <c r="L212" s="384"/>
      <c r="M212" s="384"/>
      <c r="N212" s="384"/>
      <c r="O212" s="384"/>
      <c r="P212" s="384"/>
      <c r="Q212" s="384"/>
      <c r="R212" s="384"/>
      <c r="S212" s="384"/>
      <c r="T212" s="384"/>
      <c r="U212" s="384"/>
      <c r="V212" s="384"/>
      <c r="W212" s="384"/>
      <c r="X212" s="384"/>
      <c r="Y212" s="384"/>
      <c r="Z212" s="384"/>
      <c r="AA212" s="384"/>
      <c r="AB212" s="384"/>
      <c r="AC212" s="384"/>
      <c r="AD212" s="384"/>
      <c r="AE212" s="384"/>
      <c r="AF212" s="384"/>
      <c r="AG212" s="384"/>
      <c r="AH212" s="384"/>
      <c r="AI212" s="384"/>
      <c r="AJ212" s="109"/>
      <c r="AK212" s="172"/>
      <c r="AQ212" s="47"/>
      <c r="AR212" s="47"/>
      <c r="AU212" s="92"/>
    </row>
    <row r="213" spans="1:47" ht="14.25" customHeight="1" x14ac:dyDescent="0.3">
      <c r="A213" s="386"/>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106"/>
      <c r="AK213" s="172"/>
      <c r="AQ213" s="47"/>
      <c r="AR213" s="47"/>
      <c r="AU213" s="92"/>
    </row>
    <row r="214" spans="1:47" ht="44.25" customHeight="1" x14ac:dyDescent="0.3">
      <c r="A214" s="384"/>
      <c r="B214" s="384"/>
      <c r="C214" s="384"/>
      <c r="D214" s="384"/>
      <c r="E214" s="384"/>
      <c r="F214" s="384"/>
      <c r="G214" s="384"/>
      <c r="H214" s="384"/>
      <c r="I214" s="384"/>
      <c r="J214" s="384"/>
      <c r="K214" s="384"/>
      <c r="L214" s="384"/>
      <c r="M214" s="384"/>
      <c r="N214" s="384"/>
      <c r="O214" s="384"/>
      <c r="P214" s="384"/>
      <c r="Q214" s="384"/>
      <c r="R214" s="384"/>
      <c r="S214" s="384"/>
      <c r="T214" s="384"/>
      <c r="U214" s="384"/>
      <c r="V214" s="384"/>
      <c r="W214" s="384"/>
      <c r="X214" s="384"/>
      <c r="Y214" s="384"/>
      <c r="Z214" s="384"/>
      <c r="AA214" s="384"/>
      <c r="AB214" s="384"/>
      <c r="AC214" s="384"/>
      <c r="AD214" s="384"/>
      <c r="AE214" s="384"/>
      <c r="AF214" s="384"/>
      <c r="AG214" s="384"/>
      <c r="AH214" s="384"/>
      <c r="AI214" s="384"/>
      <c r="AJ214" s="106"/>
      <c r="AK214" s="172"/>
      <c r="AQ214" s="47"/>
      <c r="AR214" s="47"/>
      <c r="AU214" s="92"/>
    </row>
    <row r="215" spans="1:47" x14ac:dyDescent="0.3">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72"/>
      <c r="AQ215" s="47"/>
      <c r="AR215" s="47"/>
      <c r="AU215" s="92"/>
    </row>
    <row r="216" spans="1:47" x14ac:dyDescent="0.3">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92"/>
      <c r="AK216" s="172"/>
      <c r="AQ216" s="47"/>
      <c r="AR216" s="47"/>
      <c r="AU216" s="92"/>
    </row>
    <row r="217" spans="1:47" x14ac:dyDescent="0.3">
      <c r="A217" s="92"/>
      <c r="B217" s="92"/>
      <c r="C217" s="92"/>
      <c r="D217" s="92"/>
      <c r="E217" s="92"/>
      <c r="F217" s="92"/>
      <c r="G217" s="92"/>
      <c r="H217" s="92"/>
      <c r="I217" s="92"/>
      <c r="J217" s="92"/>
      <c r="K217" s="92"/>
      <c r="L217" s="92"/>
      <c r="M217" s="92"/>
      <c r="N217" s="92"/>
      <c r="O217" s="92"/>
      <c r="P217" s="92"/>
      <c r="Q217" s="92"/>
      <c r="R217" s="92"/>
      <c r="S217" s="92"/>
      <c r="T217" s="93"/>
      <c r="U217" s="92"/>
      <c r="V217" s="92"/>
      <c r="W217" s="92"/>
      <c r="X217" s="92"/>
      <c r="Y217" s="92"/>
      <c r="Z217" s="92"/>
      <c r="AA217" s="92"/>
      <c r="AB217" s="92"/>
      <c r="AC217" s="92"/>
      <c r="AD217" s="92"/>
      <c r="AE217" s="92"/>
      <c r="AF217" s="92"/>
      <c r="AG217" s="92"/>
      <c r="AH217" s="92"/>
      <c r="AI217" s="92"/>
      <c r="AJ217" s="92"/>
      <c r="AK217" s="172"/>
      <c r="AQ217" s="47"/>
      <c r="AR217" s="47"/>
      <c r="AU217" s="92"/>
    </row>
    <row r="218" spans="1:47" x14ac:dyDescent="0.3">
      <c r="A218" s="92"/>
      <c r="B218" s="92"/>
      <c r="C218" s="92"/>
      <c r="D218" s="92"/>
      <c r="E218" s="92"/>
      <c r="F218" s="92"/>
      <c r="G218" s="92"/>
      <c r="H218" s="92"/>
      <c r="I218" s="92"/>
      <c r="J218" s="92"/>
      <c r="K218" s="92"/>
      <c r="L218" s="92"/>
      <c r="M218" s="92"/>
      <c r="N218" s="92"/>
      <c r="O218" s="92"/>
      <c r="P218" s="92"/>
      <c r="Q218" s="92"/>
      <c r="R218" s="92"/>
      <c r="S218" s="92"/>
      <c r="T218" s="93"/>
      <c r="U218" s="92"/>
      <c r="V218" s="92"/>
      <c r="W218" s="92"/>
      <c r="X218" s="92"/>
      <c r="Y218" s="92"/>
      <c r="Z218" s="92"/>
      <c r="AA218" s="92"/>
      <c r="AB218" s="92"/>
      <c r="AC218" s="92"/>
      <c r="AD218" s="92"/>
      <c r="AE218" s="92"/>
      <c r="AF218" s="92"/>
      <c r="AG218" s="92"/>
      <c r="AH218" s="92"/>
      <c r="AI218" s="92"/>
      <c r="AK218" s="172"/>
      <c r="AQ218" s="47"/>
      <c r="AR218" s="47"/>
      <c r="AU218" s="92"/>
    </row>
    <row r="219" spans="1:47" x14ac:dyDescent="0.3">
      <c r="AK219" s="172"/>
      <c r="AQ219" s="47"/>
      <c r="AR219" s="47"/>
      <c r="AU219" s="92"/>
    </row>
    <row r="220" spans="1:47" x14ac:dyDescent="0.3">
      <c r="AK220" s="172"/>
      <c r="AQ220" s="47"/>
      <c r="AR220" s="47"/>
      <c r="AU220" s="92"/>
    </row>
    <row r="221" spans="1:47" x14ac:dyDescent="0.3">
      <c r="AK221" s="172"/>
      <c r="AQ221" s="47"/>
      <c r="AR221" s="47"/>
      <c r="AU221" s="92"/>
    </row>
    <row r="222" spans="1:47" x14ac:dyDescent="0.3">
      <c r="AK222" s="172"/>
      <c r="AQ222" s="47"/>
      <c r="AR222" s="47"/>
      <c r="AU222" s="92"/>
    </row>
    <row r="223" spans="1:47" x14ac:dyDescent="0.3">
      <c r="AK223" s="172"/>
      <c r="AQ223" s="47"/>
      <c r="AR223" s="47"/>
      <c r="AU223" s="92"/>
    </row>
    <row r="224" spans="1:47" x14ac:dyDescent="0.3">
      <c r="AK224" s="172"/>
      <c r="AQ224" s="47"/>
      <c r="AR224" s="47"/>
      <c r="AU224" s="92"/>
    </row>
    <row r="225" spans="35:47" x14ac:dyDescent="0.3">
      <c r="AK225" s="172"/>
      <c r="AQ225" s="47"/>
      <c r="AR225" s="47"/>
      <c r="AU225" s="92"/>
    </row>
    <row r="226" spans="35:47" x14ac:dyDescent="0.3">
      <c r="AK226" s="172"/>
      <c r="AQ226" s="47"/>
      <c r="AR226" s="47"/>
      <c r="AU226" s="92"/>
    </row>
    <row r="227" spans="35:47" x14ac:dyDescent="0.3">
      <c r="AK227" s="172"/>
      <c r="AQ227" s="47"/>
      <c r="AR227" s="47"/>
      <c r="AU227" s="92"/>
    </row>
    <row r="228" spans="35:47" x14ac:dyDescent="0.3">
      <c r="AK228" s="172"/>
      <c r="AQ228" s="47"/>
      <c r="AR228" s="47"/>
      <c r="AU228" s="92"/>
    </row>
    <row r="229" spans="35:47" x14ac:dyDescent="0.3">
      <c r="AK229" s="172"/>
      <c r="AQ229" s="47"/>
      <c r="AR229" s="47"/>
      <c r="AU229" s="92"/>
    </row>
    <row r="230" spans="35:47" x14ac:dyDescent="0.3">
      <c r="AK230" s="172"/>
      <c r="AQ230" s="47"/>
      <c r="AR230" s="47"/>
      <c r="AU230" s="92"/>
    </row>
    <row r="231" spans="35:47" x14ac:dyDescent="0.3">
      <c r="AK231" s="172"/>
      <c r="AQ231" s="47"/>
      <c r="AR231" s="47"/>
      <c r="AU231" s="92"/>
    </row>
    <row r="232" spans="35:47" x14ac:dyDescent="0.3">
      <c r="AI232" s="103"/>
      <c r="AK232" s="172"/>
      <c r="AQ232" s="47"/>
      <c r="AR232" s="47"/>
      <c r="AU232" s="92"/>
    </row>
    <row r="233" spans="35:47" hidden="1" x14ac:dyDescent="0.3">
      <c r="AQ233" s="47"/>
      <c r="AR233" s="47"/>
      <c r="AU233" s="92"/>
    </row>
    <row r="234" spans="35:47" hidden="1" x14ac:dyDescent="0.3">
      <c r="AQ234" s="47"/>
      <c r="AR234" s="47"/>
      <c r="AU234" s="92"/>
    </row>
    <row r="235" spans="35:47" hidden="1" x14ac:dyDescent="0.3">
      <c r="AQ235" s="47"/>
      <c r="AR235" s="47"/>
      <c r="AU235" s="92"/>
    </row>
    <row r="236" spans="35:47" hidden="1" x14ac:dyDescent="0.3">
      <c r="AQ236" s="47"/>
      <c r="AR236" s="47"/>
      <c r="AU236" s="92"/>
    </row>
    <row r="237" spans="35:47" hidden="1" x14ac:dyDescent="0.3">
      <c r="AQ237" s="47"/>
      <c r="AR237" s="47"/>
      <c r="AU237" s="92"/>
    </row>
    <row r="238" spans="35:47" x14ac:dyDescent="0.3">
      <c r="AQ238" s="47"/>
      <c r="AR238" s="47"/>
      <c r="AU238" s="92"/>
    </row>
    <row r="239" spans="35:47" x14ac:dyDescent="0.3">
      <c r="AQ239" s="47"/>
      <c r="AR239" s="47"/>
      <c r="AU239" s="92"/>
    </row>
    <row r="240" spans="35:47" x14ac:dyDescent="0.3">
      <c r="AQ240" s="47"/>
      <c r="AR240" s="47"/>
      <c r="AU240" s="92"/>
    </row>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sheetData>
  <sheetProtection algorithmName="SHA-512" hashValue="ssh+hlSdFBC8EyrUAOlp64KxiIUlTvpM4W+8LEhDIJTize0GXCdwinZULu5JA9ktRfgZteTyyYuqOvEugkkRuQ==" saltValue="9yiaTiOyQZhL3+ARWMU7Zg==" spinCount="100000" sheet="1" selectLockedCells="1"/>
  <mergeCells count="520">
    <mergeCell ref="AJ175:AJ177"/>
    <mergeCell ref="A166:C167"/>
    <mergeCell ref="D166:L173"/>
    <mergeCell ref="M166:X167"/>
    <mergeCell ref="Y166:AH173"/>
    <mergeCell ref="AJ166:AJ167"/>
    <mergeCell ref="A168:C169"/>
    <mergeCell ref="M168:X169"/>
    <mergeCell ref="AJ168:AJ169"/>
    <mergeCell ref="A170:C171"/>
    <mergeCell ref="M170:X171"/>
    <mergeCell ref="AJ170:AJ171"/>
    <mergeCell ref="A172:C173"/>
    <mergeCell ref="M172:X173"/>
    <mergeCell ref="AJ172:AJ173"/>
    <mergeCell ref="AG105:AH105"/>
    <mergeCell ref="W105:X105"/>
    <mergeCell ref="J104:O104"/>
    <mergeCell ref="P104:Q104"/>
    <mergeCell ref="D111:I111"/>
    <mergeCell ref="J111:O111"/>
    <mergeCell ref="P111:Q111"/>
    <mergeCell ref="R111:T111"/>
    <mergeCell ref="U111:V111"/>
    <mergeCell ref="D109:I109"/>
    <mergeCell ref="J109:O109"/>
    <mergeCell ref="P109:Q109"/>
    <mergeCell ref="R109:T109"/>
    <mergeCell ref="U109:V109"/>
    <mergeCell ref="D110:I110"/>
    <mergeCell ref="J110:O110"/>
    <mergeCell ref="P110:Q110"/>
    <mergeCell ref="D106:I106"/>
    <mergeCell ref="J106:O106"/>
    <mergeCell ref="P106:Q106"/>
    <mergeCell ref="R106:T106"/>
    <mergeCell ref="D108:I108"/>
    <mergeCell ref="J108:O108"/>
    <mergeCell ref="P108:Q108"/>
    <mergeCell ref="M134:X134"/>
    <mergeCell ref="J105:O105"/>
    <mergeCell ref="P105:Q105"/>
    <mergeCell ref="W107:X107"/>
    <mergeCell ref="Y107:AF107"/>
    <mergeCell ref="W108:X108"/>
    <mergeCell ref="Y108:AF108"/>
    <mergeCell ref="W109:X109"/>
    <mergeCell ref="Y109:AF109"/>
    <mergeCell ref="W110:X110"/>
    <mergeCell ref="Y110:AF110"/>
    <mergeCell ref="R108:T108"/>
    <mergeCell ref="D128:L128"/>
    <mergeCell ref="D105:I105"/>
    <mergeCell ref="AG102:AH102"/>
    <mergeCell ref="AG104:AH104"/>
    <mergeCell ref="AG103:AH103"/>
    <mergeCell ref="W102:X102"/>
    <mergeCell ref="Y102:AF102"/>
    <mergeCell ref="W103:X103"/>
    <mergeCell ref="Y103:AF103"/>
    <mergeCell ref="W104:X104"/>
    <mergeCell ref="Y104:AF104"/>
    <mergeCell ref="D182:L183"/>
    <mergeCell ref="W101:X101"/>
    <mergeCell ref="Y101:AF101"/>
    <mergeCell ref="W100:X100"/>
    <mergeCell ref="Y100:AF100"/>
    <mergeCell ref="R105:T105"/>
    <mergeCell ref="U105:V105"/>
    <mergeCell ref="R110:T110"/>
    <mergeCell ref="U110:V110"/>
    <mergeCell ref="R104:T104"/>
    <mergeCell ref="D100:I100"/>
    <mergeCell ref="J100:O100"/>
    <mergeCell ref="R100:T100"/>
    <mergeCell ref="U100:V100"/>
    <mergeCell ref="D101:I101"/>
    <mergeCell ref="J101:O101"/>
    <mergeCell ref="P101:Q101"/>
    <mergeCell ref="R101:T101"/>
    <mergeCell ref="U101:V101"/>
    <mergeCell ref="D102:I102"/>
    <mergeCell ref="J102:O102"/>
    <mergeCell ref="P102:Q102"/>
    <mergeCell ref="U102:V102"/>
    <mergeCell ref="Y153:AG153"/>
    <mergeCell ref="D145:L147"/>
    <mergeCell ref="D139:L139"/>
    <mergeCell ref="AG109:AH109"/>
    <mergeCell ref="AG110:AH110"/>
    <mergeCell ref="AG108:AH108"/>
    <mergeCell ref="AG107:AH107"/>
    <mergeCell ref="AG106:AH106"/>
    <mergeCell ref="U108:V108"/>
    <mergeCell ref="W106:X106"/>
    <mergeCell ref="Y106:AF106"/>
    <mergeCell ref="Y140:AH140"/>
    <mergeCell ref="W111:X111"/>
    <mergeCell ref="Y111:AF111"/>
    <mergeCell ref="U106:V106"/>
    <mergeCell ref="AG111:AH111"/>
    <mergeCell ref="D107:I107"/>
    <mergeCell ref="J107:O107"/>
    <mergeCell ref="P107:Q107"/>
    <mergeCell ref="R107:T107"/>
    <mergeCell ref="U107:V107"/>
    <mergeCell ref="Y134:AH134"/>
    <mergeCell ref="Y135:AH135"/>
    <mergeCell ref="M135:X135"/>
    <mergeCell ref="Y139:AH139"/>
    <mergeCell ref="R103:T103"/>
    <mergeCell ref="U103:V103"/>
    <mergeCell ref="V91:X91"/>
    <mergeCell ref="V92:X92"/>
    <mergeCell ref="D95:J95"/>
    <mergeCell ref="K95:Q95"/>
    <mergeCell ref="R95:S95"/>
    <mergeCell ref="T95:U95"/>
    <mergeCell ref="D94:J94"/>
    <mergeCell ref="K94:Q94"/>
    <mergeCell ref="R93:S93"/>
    <mergeCell ref="T93:U93"/>
    <mergeCell ref="D93:J93"/>
    <mergeCell ref="T94:U94"/>
    <mergeCell ref="U9:AJ9"/>
    <mergeCell ref="U10:AJ11"/>
    <mergeCell ref="U12:AJ13"/>
    <mergeCell ref="U14:AJ15"/>
    <mergeCell ref="AG121:AH121"/>
    <mergeCell ref="AI120:AI121"/>
    <mergeCell ref="AJ120:AJ121"/>
    <mergeCell ref="T76:U76"/>
    <mergeCell ref="AG75:AH75"/>
    <mergeCell ref="Y74:AF74"/>
    <mergeCell ref="V75:X75"/>
    <mergeCell ref="Y95:AF95"/>
    <mergeCell ref="Y70:AF70"/>
    <mergeCell ref="Y69:AF69"/>
    <mergeCell ref="AI44:AJ44"/>
    <mergeCell ref="AF44:AG44"/>
    <mergeCell ref="Q51:AD52"/>
    <mergeCell ref="T82:U82"/>
    <mergeCell ref="K87:Q87"/>
    <mergeCell ref="R87:S87"/>
    <mergeCell ref="T87:U87"/>
    <mergeCell ref="K92:Q92"/>
    <mergeCell ref="K91:Q91"/>
    <mergeCell ref="R91:S91"/>
    <mergeCell ref="Y94:AF94"/>
    <mergeCell ref="R102:T102"/>
    <mergeCell ref="R78:S78"/>
    <mergeCell ref="T78:U78"/>
    <mergeCell ref="V94:X94"/>
    <mergeCell ref="M162:X163"/>
    <mergeCell ref="M160:X161"/>
    <mergeCell ref="Y83:AF83"/>
    <mergeCell ref="Z119:AI119"/>
    <mergeCell ref="Y133:AH133"/>
    <mergeCell ref="Y142:AH142"/>
    <mergeCell ref="Y141:AH141"/>
    <mergeCell ref="Y136:AH136"/>
    <mergeCell ref="Y137:AH137"/>
    <mergeCell ref="Y144:AH144"/>
    <mergeCell ref="T91:U91"/>
    <mergeCell ref="K86:Q86"/>
    <mergeCell ref="T84:U84"/>
    <mergeCell ref="Y91:AF91"/>
    <mergeCell ref="AG92:AH92"/>
    <mergeCell ref="Y93:AF93"/>
    <mergeCell ref="AG91:AH91"/>
    <mergeCell ref="AG101:AH101"/>
    <mergeCell ref="AG78:AH78"/>
    <mergeCell ref="AG86:AH86"/>
    <mergeCell ref="AG82:AH82"/>
    <mergeCell ref="V84:X84"/>
    <mergeCell ref="V82:X82"/>
    <mergeCell ref="AJ156:AJ157"/>
    <mergeCell ref="AJ158:AJ159"/>
    <mergeCell ref="AJ160:AJ161"/>
    <mergeCell ref="AJ162:AJ163"/>
    <mergeCell ref="AG79:AH79"/>
    <mergeCell ref="AG94:AH94"/>
    <mergeCell ref="AG100:AH100"/>
    <mergeCell ref="AG88:AH88"/>
    <mergeCell ref="AG85:AH85"/>
    <mergeCell ref="Y92:AF92"/>
    <mergeCell ref="AG83:AH83"/>
    <mergeCell ref="AG84:AH84"/>
    <mergeCell ref="AJ130:AJ132"/>
    <mergeCell ref="AJ153:AJ155"/>
    <mergeCell ref="AG95:AH95"/>
    <mergeCell ref="AG93:AH93"/>
    <mergeCell ref="V93:X93"/>
    <mergeCell ref="Y105:AF105"/>
    <mergeCell ref="U104:V104"/>
    <mergeCell ref="AG89:AH89"/>
    <mergeCell ref="R90:S90"/>
    <mergeCell ref="T90:U90"/>
    <mergeCell ref="V90:X90"/>
    <mergeCell ref="Y90:AF90"/>
    <mergeCell ref="AG90:AH90"/>
    <mergeCell ref="D89:J89"/>
    <mergeCell ref="K89:Q89"/>
    <mergeCell ref="V89:X89"/>
    <mergeCell ref="Y89:AF89"/>
    <mergeCell ref="R89:S89"/>
    <mergeCell ref="T89:U89"/>
    <mergeCell ref="D83:J83"/>
    <mergeCell ref="K83:Q83"/>
    <mergeCell ref="R83:S83"/>
    <mergeCell ref="T83:U83"/>
    <mergeCell ref="D76:J76"/>
    <mergeCell ref="K76:Q76"/>
    <mergeCell ref="R76:S76"/>
    <mergeCell ref="D81:J81"/>
    <mergeCell ref="K81:Q81"/>
    <mergeCell ref="R81:S81"/>
    <mergeCell ref="T81:U81"/>
    <mergeCell ref="T80:U80"/>
    <mergeCell ref="D80:J80"/>
    <mergeCell ref="K80:Q80"/>
    <mergeCell ref="R77:S77"/>
    <mergeCell ref="D77:J77"/>
    <mergeCell ref="D82:J82"/>
    <mergeCell ref="K82:Q82"/>
    <mergeCell ref="T77:U77"/>
    <mergeCell ref="K77:Q77"/>
    <mergeCell ref="AG87:AH87"/>
    <mergeCell ref="V68:X68"/>
    <mergeCell ref="V69:X69"/>
    <mergeCell ref="K69:Q69"/>
    <mergeCell ref="R69:S69"/>
    <mergeCell ref="T69:U69"/>
    <mergeCell ref="R88:S88"/>
    <mergeCell ref="D88:J88"/>
    <mergeCell ref="K88:Q88"/>
    <mergeCell ref="T88:U88"/>
    <mergeCell ref="K68:Q68"/>
    <mergeCell ref="R68:S68"/>
    <mergeCell ref="D84:J84"/>
    <mergeCell ref="Y84:AF84"/>
    <mergeCell ref="Y82:AF82"/>
    <mergeCell ref="V86:X86"/>
    <mergeCell ref="D85:J85"/>
    <mergeCell ref="T85:U85"/>
    <mergeCell ref="V85:X85"/>
    <mergeCell ref="Y85:AF85"/>
    <mergeCell ref="D86:J86"/>
    <mergeCell ref="Y86:AF86"/>
    <mergeCell ref="K84:Q84"/>
    <mergeCell ref="R84:S84"/>
    <mergeCell ref="A80:C80"/>
    <mergeCell ref="B9:R10"/>
    <mergeCell ref="AI20:AJ20"/>
    <mergeCell ref="AF20:AG20"/>
    <mergeCell ref="A22:E22"/>
    <mergeCell ref="G22:K22"/>
    <mergeCell ref="A18:R18"/>
    <mergeCell ref="T20:U20"/>
    <mergeCell ref="W20:X20"/>
    <mergeCell ref="Z20:AD20"/>
    <mergeCell ref="A20:R20"/>
    <mergeCell ref="M22:R22"/>
    <mergeCell ref="T22:AD22"/>
    <mergeCell ref="AF22:AJ22"/>
    <mergeCell ref="T18:AJ18"/>
    <mergeCell ref="K75:Q75"/>
    <mergeCell ref="R75:S75"/>
    <mergeCell ref="K79:Q79"/>
    <mergeCell ref="AG76:AH76"/>
    <mergeCell ref="V77:X77"/>
    <mergeCell ref="Y77:AF77"/>
    <mergeCell ref="AG77:AH77"/>
    <mergeCell ref="V78:X78"/>
    <mergeCell ref="Y78:AF78"/>
    <mergeCell ref="D104:I104"/>
    <mergeCell ref="A85:C85"/>
    <mergeCell ref="A86:C86"/>
    <mergeCell ref="A87:C87"/>
    <mergeCell ref="A88:C88"/>
    <mergeCell ref="A91:C91"/>
    <mergeCell ref="A93:C93"/>
    <mergeCell ref="A94:C94"/>
    <mergeCell ref="A95:C95"/>
    <mergeCell ref="D87:J87"/>
    <mergeCell ref="D92:J92"/>
    <mergeCell ref="D91:J91"/>
    <mergeCell ref="D103:I103"/>
    <mergeCell ref="J103:O103"/>
    <mergeCell ref="K85:Q85"/>
    <mergeCell ref="D90:J90"/>
    <mergeCell ref="K90:Q90"/>
    <mergeCell ref="P103:Q103"/>
    <mergeCell ref="M139:X139"/>
    <mergeCell ref="M142:X142"/>
    <mergeCell ref="A110:C110"/>
    <mergeCell ref="A106:C106"/>
    <mergeCell ref="A107:C107"/>
    <mergeCell ref="A108:C108"/>
    <mergeCell ref="R86:S86"/>
    <mergeCell ref="T86:U86"/>
    <mergeCell ref="D122:L127"/>
    <mergeCell ref="D141:L144"/>
    <mergeCell ref="P100:Q100"/>
    <mergeCell ref="M136:X136"/>
    <mergeCell ref="M133:X133"/>
    <mergeCell ref="M137:X137"/>
    <mergeCell ref="M144:X144"/>
    <mergeCell ref="M130:U130"/>
    <mergeCell ref="M140:X140"/>
    <mergeCell ref="V95:X95"/>
    <mergeCell ref="A100:C100"/>
    <mergeCell ref="A105:C105"/>
    <mergeCell ref="A109:C109"/>
    <mergeCell ref="A111:C111"/>
    <mergeCell ref="V87:X87"/>
    <mergeCell ref="T92:U92"/>
    <mergeCell ref="D73:J73"/>
    <mergeCell ref="K73:Q73"/>
    <mergeCell ref="A156:C157"/>
    <mergeCell ref="M158:X159"/>
    <mergeCell ref="A82:C82"/>
    <mergeCell ref="A83:C83"/>
    <mergeCell ref="A101:C101"/>
    <mergeCell ref="A102:C102"/>
    <mergeCell ref="A103:C103"/>
    <mergeCell ref="A104:C104"/>
    <mergeCell ref="A89:C89"/>
    <mergeCell ref="A90:C90"/>
    <mergeCell ref="A92:C92"/>
    <mergeCell ref="A84:C84"/>
    <mergeCell ref="K93:Q93"/>
    <mergeCell ref="R94:S94"/>
    <mergeCell ref="R92:S92"/>
    <mergeCell ref="V83:X83"/>
    <mergeCell ref="R82:S82"/>
    <mergeCell ref="R85:S85"/>
    <mergeCell ref="M146:X146"/>
    <mergeCell ref="M143:X143"/>
    <mergeCell ref="M145:X145"/>
    <mergeCell ref="M141:X141"/>
    <mergeCell ref="A160:C161"/>
    <mergeCell ref="A162:C163"/>
    <mergeCell ref="M156:X157"/>
    <mergeCell ref="Y183:AH183"/>
    <mergeCell ref="A73:C73"/>
    <mergeCell ref="AG81:AH81"/>
    <mergeCell ref="V80:X80"/>
    <mergeCell ref="Y80:AF80"/>
    <mergeCell ref="AG80:AH80"/>
    <mergeCell ref="V79:X79"/>
    <mergeCell ref="Y79:AF79"/>
    <mergeCell ref="V81:X81"/>
    <mergeCell ref="Y81:AF81"/>
    <mergeCell ref="A75:C75"/>
    <mergeCell ref="A76:C76"/>
    <mergeCell ref="A77:C77"/>
    <mergeCell ref="A78:C78"/>
    <mergeCell ref="A79:C79"/>
    <mergeCell ref="Y76:AF76"/>
    <mergeCell ref="A81:C81"/>
    <mergeCell ref="Y75:AF75"/>
    <mergeCell ref="D78:J78"/>
    <mergeCell ref="K78:Q78"/>
    <mergeCell ref="R79:S79"/>
    <mergeCell ref="A195:AI195"/>
    <mergeCell ref="T73:U73"/>
    <mergeCell ref="A212:AI212"/>
    <mergeCell ref="A213:AI213"/>
    <mergeCell ref="A196:AI196"/>
    <mergeCell ref="M138:X138"/>
    <mergeCell ref="Y138:AH138"/>
    <mergeCell ref="Y179:AH179"/>
    <mergeCell ref="Y181:AH181"/>
    <mergeCell ref="Y182:AH182"/>
    <mergeCell ref="Y184:AH184"/>
    <mergeCell ref="Y178:AH178"/>
    <mergeCell ref="Y143:AH143"/>
    <mergeCell ref="Y145:AH145"/>
    <mergeCell ref="Y146:AH146"/>
    <mergeCell ref="Y147:AH147"/>
    <mergeCell ref="M147:X147"/>
    <mergeCell ref="A191:AI191"/>
    <mergeCell ref="A192:AI192"/>
    <mergeCell ref="A193:AI193"/>
    <mergeCell ref="A194:AI194"/>
    <mergeCell ref="Y156:AH163"/>
    <mergeCell ref="D156:L163"/>
    <mergeCell ref="A158:C159"/>
    <mergeCell ref="A214:AI214"/>
    <mergeCell ref="A197:AI197"/>
    <mergeCell ref="A198:AI198"/>
    <mergeCell ref="A199:AI199"/>
    <mergeCell ref="A200:AI200"/>
    <mergeCell ref="A201:AI201"/>
    <mergeCell ref="A202:AI202"/>
    <mergeCell ref="A203:AI203"/>
    <mergeCell ref="A204:AI204"/>
    <mergeCell ref="A205:AI205"/>
    <mergeCell ref="A206:AI206"/>
    <mergeCell ref="A207:AI207"/>
    <mergeCell ref="A208:AI208"/>
    <mergeCell ref="A209:AI209"/>
    <mergeCell ref="A210:AI210"/>
    <mergeCell ref="A211:AI211"/>
    <mergeCell ref="D184:L184"/>
    <mergeCell ref="M184:X184"/>
    <mergeCell ref="Y180:AH180"/>
    <mergeCell ref="D178:L181"/>
    <mergeCell ref="T74:U74"/>
    <mergeCell ref="Y73:AF73"/>
    <mergeCell ref="V72:X72"/>
    <mergeCell ref="V73:X73"/>
    <mergeCell ref="V71:X71"/>
    <mergeCell ref="Y71:AF71"/>
    <mergeCell ref="K74:Q74"/>
    <mergeCell ref="R74:S74"/>
    <mergeCell ref="D75:J75"/>
    <mergeCell ref="R80:S80"/>
    <mergeCell ref="R72:S72"/>
    <mergeCell ref="R73:S73"/>
    <mergeCell ref="AG71:AH71"/>
    <mergeCell ref="AG72:AH72"/>
    <mergeCell ref="Y72:AF72"/>
    <mergeCell ref="AG73:AH73"/>
    <mergeCell ref="AG74:AH74"/>
    <mergeCell ref="Y87:AF87"/>
    <mergeCell ref="T79:U79"/>
    <mergeCell ref="D79:J79"/>
    <mergeCell ref="K72:Q72"/>
    <mergeCell ref="A71:C71"/>
    <mergeCell ref="D70:J70"/>
    <mergeCell ref="A67:C67"/>
    <mergeCell ref="R67:S67"/>
    <mergeCell ref="V67:X67"/>
    <mergeCell ref="AF30:AJ30"/>
    <mergeCell ref="AF49:AJ49"/>
    <mergeCell ref="A44:R44"/>
    <mergeCell ref="Z58:AJ59"/>
    <mergeCell ref="V64:X64"/>
    <mergeCell ref="A61:AJ61"/>
    <mergeCell ref="K64:Q64"/>
    <mergeCell ref="Y67:AF67"/>
    <mergeCell ref="T30:AD30"/>
    <mergeCell ref="T67:U67"/>
    <mergeCell ref="Z55:AC55"/>
    <mergeCell ref="V70:X70"/>
    <mergeCell ref="AG68:AH68"/>
    <mergeCell ref="AG69:AH69"/>
    <mergeCell ref="AG70:AH70"/>
    <mergeCell ref="T72:U72"/>
    <mergeCell ref="R71:S71"/>
    <mergeCell ref="T71:U71"/>
    <mergeCell ref="AD55:AH55"/>
    <mergeCell ref="AG66:AH66"/>
    <mergeCell ref="T28:X28"/>
    <mergeCell ref="Z28:AD28"/>
    <mergeCell ref="AF28:AJ28"/>
    <mergeCell ref="B38:P39"/>
    <mergeCell ref="A30:R30"/>
    <mergeCell ref="A28:R28"/>
    <mergeCell ref="K70:Q70"/>
    <mergeCell ref="R70:S70"/>
    <mergeCell ref="T35:V35"/>
    <mergeCell ref="A49:O49"/>
    <mergeCell ref="Q49:AD49"/>
    <mergeCell ref="T42:AB42"/>
    <mergeCell ref="T44:U44"/>
    <mergeCell ref="D69:J69"/>
    <mergeCell ref="R64:S64"/>
    <mergeCell ref="T64:U64"/>
    <mergeCell ref="Y64:AF64"/>
    <mergeCell ref="V74:X74"/>
    <mergeCell ref="T70:U70"/>
    <mergeCell ref="K67:Q67"/>
    <mergeCell ref="V66:X66"/>
    <mergeCell ref="AI54:AJ54"/>
    <mergeCell ref="AI55:AJ55"/>
    <mergeCell ref="A6:AJ6"/>
    <mergeCell ref="V88:X88"/>
    <mergeCell ref="Y88:AF88"/>
    <mergeCell ref="T75:U75"/>
    <mergeCell ref="A24:R24"/>
    <mergeCell ref="T36:V36"/>
    <mergeCell ref="D71:J71"/>
    <mergeCell ref="D68:J68"/>
    <mergeCell ref="D66:J66"/>
    <mergeCell ref="A69:C69"/>
    <mergeCell ref="D65:J65"/>
    <mergeCell ref="D64:J64"/>
    <mergeCell ref="T68:U68"/>
    <mergeCell ref="V76:X76"/>
    <mergeCell ref="A74:C74"/>
    <mergeCell ref="A72:C72"/>
    <mergeCell ref="D74:J74"/>
    <mergeCell ref="A64:C64"/>
    <mergeCell ref="D72:J72"/>
    <mergeCell ref="A68:C68"/>
    <mergeCell ref="D67:J67"/>
    <mergeCell ref="W44:X44"/>
    <mergeCell ref="Z44:AD44"/>
    <mergeCell ref="T65:U65"/>
    <mergeCell ref="R65:S65"/>
    <mergeCell ref="A42:R42"/>
    <mergeCell ref="A65:C65"/>
    <mergeCell ref="A66:C66"/>
    <mergeCell ref="T66:U66"/>
    <mergeCell ref="K66:Q66"/>
    <mergeCell ref="Y66:AF66"/>
    <mergeCell ref="Y65:AF65"/>
    <mergeCell ref="V65:X65"/>
    <mergeCell ref="Z56:AJ57"/>
    <mergeCell ref="AG65:AH65"/>
    <mergeCell ref="R66:S66"/>
    <mergeCell ref="AG67:AH67"/>
    <mergeCell ref="AG64:AH64"/>
    <mergeCell ref="A70:C70"/>
    <mergeCell ref="Y68:AF68"/>
    <mergeCell ref="K71:Q71"/>
    <mergeCell ref="K65:Q65"/>
  </mergeCells>
  <conditionalFormatting sqref="A55:R55 O54:R54">
    <cfRule type="expression" dxfId="19" priority="63">
      <formula>NOT($AK$50)</formula>
    </cfRule>
  </conditionalFormatting>
  <dataValidations count="10">
    <dataValidation type="whole" operator="greaterThan" allowBlank="1" showInputMessage="1" showErrorMessage="1" sqref="AG101:AG111" xr:uid="{00000000-0002-0000-0100-000000000000}">
      <formula1>0</formula1>
    </dataValidation>
    <dataValidation type="textLength" operator="equal" allowBlank="1" showInputMessage="1" showErrorMessage="1" sqref="AI20:AK20 AI44" xr:uid="{00000000-0002-0000-0100-000001000000}">
      <formula1>5</formula1>
    </dataValidation>
    <dataValidation type="whole" operator="lessThanOrEqual" allowBlank="1" showInputMessage="1" showErrorMessage="1" sqref="W20:X20 W44" xr:uid="{00000000-0002-0000-0100-000002000000}">
      <formula1>8</formula1>
    </dataValidation>
    <dataValidation type="textLength" operator="equal" allowBlank="1" showInputMessage="1" showErrorMessage="1" sqref="AF20:AG20 AF44:AG44" xr:uid="{00000000-0002-0000-0100-000003000000}">
      <formula1>2</formula1>
    </dataValidation>
    <dataValidation type="list" allowBlank="1" showInputMessage="1" showErrorMessage="1" sqref="A30:R30" xr:uid="{00000000-0002-0000-0100-000004000000}">
      <formula1>ThirdPartyCat</formula1>
    </dataValidation>
    <dataValidation type="list" allowBlank="1" showInputMessage="1" showErrorMessage="1" sqref="T18" xr:uid="{00000000-0002-0000-0100-000005000000}">
      <formula1>InstallSiteSqFt</formula1>
    </dataValidation>
    <dataValidation type="list" allowBlank="1" showInputMessage="1" showErrorMessage="1" sqref="Y101:AF111 Y65:AF95" xr:uid="{00000000-0002-0000-0100-000006000000}">
      <formula1>Location</formula1>
    </dataValidation>
    <dataValidation type="whole" allowBlank="1" showInputMessage="1" showErrorMessage="1" sqref="T65:U95" xr:uid="{00000000-0002-0000-0100-000007000000}">
      <formula1>0</formula1>
      <formula2>150000</formula2>
    </dataValidation>
    <dataValidation type="decimal" allowBlank="1" showInputMessage="1" showErrorMessage="1" sqref="R65:S95" xr:uid="{00000000-0002-0000-0100-000008000000}">
      <formula1>0</formula1>
      <formula2>1500</formula2>
    </dataValidation>
    <dataValidation type="decimal" operator="lessThanOrEqual" allowBlank="1" showInputMessage="1" showErrorMessage="1" sqref="W101:W111 V65:X95" xr:uid="{00000000-0002-0000-0100-000009000000}">
      <formula1>168</formula1>
    </dataValidation>
  </dataValidations>
  <hyperlinks>
    <hyperlink ref="Z119" display="ENERGY STAR Certified Light Bulbs" xr:uid="{00000000-0004-0000-0100-000000000000}"/>
    <hyperlink ref="M130" display="DLC Qualified Products List" xr:uid="{00000000-0004-0000-0100-000001000000}"/>
    <hyperlink ref="Y130" display="ENERGY STAR Certified Light Fixtures" xr:uid="{00000000-0004-0000-0100-000002000000}"/>
    <hyperlink ref="Y153" display="DLC Qualified Products List" xr:uid="{00000000-0004-0000-0100-000003000000}"/>
    <hyperlink ref="Z119:AI119" r:id="rId1" display="ENERGY STAR Certified Light Bulbs" xr:uid="{00000000-0004-0000-0100-000004000000}"/>
    <hyperlink ref="Y131:AI131" r:id="rId2" display="ENERGY STAR Certified Light Fixtures" xr:uid="{00000000-0004-0000-0100-000005000000}"/>
    <hyperlink ref="M130:U130" r:id="rId3" display="DLC Qualified Products List" xr:uid="{00000000-0004-0000-0100-000006000000}"/>
    <hyperlink ref="Y153:AG153" r:id="rId4" display="DLC Qualified Products List" xr:uid="{00000000-0004-0000-0100-000007000000}"/>
    <hyperlink ref="G13" r:id="rId5" display="(most recent version)" xr:uid="{00000000-0004-0000-0100-000008000000}"/>
    <hyperlink ref="D139:L139" r:id="rId6" display="Available for Instant Rebate" xr:uid="{00000000-0004-0000-0100-000009000000}"/>
  </hyperlinks>
  <pageMargins left="0.25" right="0.25" top="0.75" bottom="0.75" header="0.3" footer="0.3"/>
  <pageSetup scale="85" orientation="portrait" r:id="rId7"/>
  <headerFooter>
    <oddHeader xml:space="preserve">&amp;C&amp;"Arial,Bold"Pre-Approval Application - Business Energy Rebates Lighting
&amp;"Arial,Regular"&amp;10Valid through September 30th, 2020 </oddHeader>
    <oddFooter>&amp;L&amp;"Arial,Regular"855-MY-DCSEU (855-693-2738)&amp;C&amp;"Arial,Regular"&amp;P of &amp;N&amp;R&amp;"Arial,Regular"www.DCSEU.com</oddFooter>
  </headerFooter>
  <rowBreaks count="4" manualBreakCount="4">
    <brk id="55" max="16383" man="1"/>
    <brk id="115" max="16383" man="1"/>
    <brk id="149" max="35" man="1"/>
    <brk id="184" max="35" man="1"/>
  </rowBreaks>
  <ignoredErrors>
    <ignoredError sqref="T9:T16" numberStoredAsText="1"/>
  </ignoredErrors>
  <drawing r:id="rId8"/>
  <legacyDrawing r:id="rId9"/>
  <mc:AlternateContent xmlns:mc="http://schemas.openxmlformats.org/markup-compatibility/2006">
    <mc:Choice Requires="x14">
      <controls>
        <mc:AlternateContent xmlns:mc="http://schemas.openxmlformats.org/markup-compatibility/2006">
          <mc:Choice Requires="x14">
            <control shapeId="2052" r:id="rId10" name="Check Box 4">
              <controlPr defaultSize="0" autoFill="0" autoLine="0" autoPict="0" altText="">
                <anchor moveWithCells="1">
                  <from>
                    <xdr:col>0</xdr:col>
                    <xdr:colOff>0</xdr:colOff>
                    <xdr:row>8</xdr:row>
                    <xdr:rowOff>0</xdr:rowOff>
                  </from>
                  <to>
                    <xdr:col>1</xdr:col>
                    <xdr:colOff>38100</xdr:colOff>
                    <xdr:row>9</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altText="">
                <anchor moveWithCells="1">
                  <from>
                    <xdr:col>0</xdr:col>
                    <xdr:colOff>0</xdr:colOff>
                    <xdr:row>10</xdr:row>
                    <xdr:rowOff>0</xdr:rowOff>
                  </from>
                  <to>
                    <xdr:col>1</xdr:col>
                    <xdr:colOff>38100</xdr:colOff>
                    <xdr:row>11</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ltText="">
                <anchor moveWithCells="1">
                  <from>
                    <xdr:col>0</xdr:col>
                    <xdr:colOff>0</xdr:colOff>
                    <xdr:row>33</xdr:row>
                    <xdr:rowOff>0</xdr:rowOff>
                  </from>
                  <to>
                    <xdr:col>1</xdr:col>
                    <xdr:colOff>38100</xdr:colOff>
                    <xdr:row>34</xdr:row>
                    <xdr:rowOff>0</xdr:rowOff>
                  </to>
                </anchor>
              </controlPr>
            </control>
          </mc:Choice>
        </mc:AlternateContent>
        <mc:AlternateContent xmlns:mc="http://schemas.openxmlformats.org/markup-compatibility/2006">
          <mc:Choice Requires="x14">
            <control shapeId="2061" r:id="rId13" name="Check Box 13">
              <controlPr defaultSize="0" autoFill="0" autoLine="0" autoPict="0" altText="">
                <anchor moveWithCells="1">
                  <from>
                    <xdr:col>0</xdr:col>
                    <xdr:colOff>0</xdr:colOff>
                    <xdr:row>34</xdr:row>
                    <xdr:rowOff>0</xdr:rowOff>
                  </from>
                  <to>
                    <xdr:col>1</xdr:col>
                    <xdr:colOff>38100</xdr:colOff>
                    <xdr:row>35</xdr:row>
                    <xdr:rowOff>0</xdr:rowOff>
                  </to>
                </anchor>
              </controlPr>
            </control>
          </mc:Choice>
        </mc:AlternateContent>
        <mc:AlternateContent xmlns:mc="http://schemas.openxmlformats.org/markup-compatibility/2006">
          <mc:Choice Requires="x14">
            <control shapeId="2070" r:id="rId14" name="Check Box 22">
              <controlPr defaultSize="0" autoFill="0" autoLine="0" autoPict="0" altText="">
                <anchor moveWithCells="1">
                  <from>
                    <xdr:col>33</xdr:col>
                    <xdr:colOff>171450</xdr:colOff>
                    <xdr:row>53</xdr:row>
                    <xdr:rowOff>0</xdr:rowOff>
                  </from>
                  <to>
                    <xdr:col>34</xdr:col>
                    <xdr:colOff>247650</xdr:colOff>
                    <xdr:row>54</xdr:row>
                    <xdr:rowOff>50800</xdr:rowOff>
                  </to>
                </anchor>
              </controlPr>
            </control>
          </mc:Choice>
        </mc:AlternateContent>
        <mc:AlternateContent xmlns:mc="http://schemas.openxmlformats.org/markup-compatibility/2006">
          <mc:Choice Requires="x14">
            <control shapeId="2271" r:id="rId15" name="Check Box 223">
              <controlPr defaultSize="0" autoFill="0" autoLine="0" autoPict="0" altText="">
                <anchor moveWithCells="1">
                  <from>
                    <xdr:col>35</xdr:col>
                    <xdr:colOff>0</xdr:colOff>
                    <xdr:row>64</xdr:row>
                    <xdr:rowOff>0</xdr:rowOff>
                  </from>
                  <to>
                    <xdr:col>35</xdr:col>
                    <xdr:colOff>184150</xdr:colOff>
                    <xdr:row>65</xdr:row>
                    <xdr:rowOff>19050</xdr:rowOff>
                  </to>
                </anchor>
              </controlPr>
            </control>
          </mc:Choice>
        </mc:AlternateContent>
        <mc:AlternateContent xmlns:mc="http://schemas.openxmlformats.org/markup-compatibility/2006">
          <mc:Choice Requires="x14">
            <control shapeId="2457" r:id="rId16" name="Check Box 409">
              <controlPr defaultSize="0" autoFill="0" autoLine="0" autoPict="0" altText="">
                <anchor moveWithCells="1">
                  <from>
                    <xdr:col>35</xdr:col>
                    <xdr:colOff>0</xdr:colOff>
                    <xdr:row>65</xdr:row>
                    <xdr:rowOff>0</xdr:rowOff>
                  </from>
                  <to>
                    <xdr:col>35</xdr:col>
                    <xdr:colOff>184150</xdr:colOff>
                    <xdr:row>66</xdr:row>
                    <xdr:rowOff>12700</xdr:rowOff>
                  </to>
                </anchor>
              </controlPr>
            </control>
          </mc:Choice>
        </mc:AlternateContent>
        <mc:AlternateContent xmlns:mc="http://schemas.openxmlformats.org/markup-compatibility/2006">
          <mc:Choice Requires="x14">
            <control shapeId="2458" r:id="rId17" name="Check Box 410">
              <controlPr defaultSize="0" autoFill="0" autoLine="0" autoPict="0" altText="">
                <anchor moveWithCells="1">
                  <from>
                    <xdr:col>35</xdr:col>
                    <xdr:colOff>0</xdr:colOff>
                    <xdr:row>66</xdr:row>
                    <xdr:rowOff>0</xdr:rowOff>
                  </from>
                  <to>
                    <xdr:col>35</xdr:col>
                    <xdr:colOff>184150</xdr:colOff>
                    <xdr:row>67</xdr:row>
                    <xdr:rowOff>12700</xdr:rowOff>
                  </to>
                </anchor>
              </controlPr>
            </control>
          </mc:Choice>
        </mc:AlternateContent>
        <mc:AlternateContent xmlns:mc="http://schemas.openxmlformats.org/markup-compatibility/2006">
          <mc:Choice Requires="x14">
            <control shapeId="2459" r:id="rId18" name="Check Box 411">
              <controlPr defaultSize="0" autoFill="0" autoLine="0" autoPict="0" altText="">
                <anchor moveWithCells="1">
                  <from>
                    <xdr:col>35</xdr:col>
                    <xdr:colOff>0</xdr:colOff>
                    <xdr:row>67</xdr:row>
                    <xdr:rowOff>0</xdr:rowOff>
                  </from>
                  <to>
                    <xdr:col>35</xdr:col>
                    <xdr:colOff>184150</xdr:colOff>
                    <xdr:row>68</xdr:row>
                    <xdr:rowOff>12700</xdr:rowOff>
                  </to>
                </anchor>
              </controlPr>
            </control>
          </mc:Choice>
        </mc:AlternateContent>
        <mc:AlternateContent xmlns:mc="http://schemas.openxmlformats.org/markup-compatibility/2006">
          <mc:Choice Requires="x14">
            <control shapeId="2460" r:id="rId19" name="Check Box 412">
              <controlPr defaultSize="0" autoFill="0" autoLine="0" autoPict="0" altText="">
                <anchor moveWithCells="1">
                  <from>
                    <xdr:col>35</xdr:col>
                    <xdr:colOff>0</xdr:colOff>
                    <xdr:row>68</xdr:row>
                    <xdr:rowOff>0</xdr:rowOff>
                  </from>
                  <to>
                    <xdr:col>35</xdr:col>
                    <xdr:colOff>184150</xdr:colOff>
                    <xdr:row>69</xdr:row>
                    <xdr:rowOff>12700</xdr:rowOff>
                  </to>
                </anchor>
              </controlPr>
            </control>
          </mc:Choice>
        </mc:AlternateContent>
        <mc:AlternateContent xmlns:mc="http://schemas.openxmlformats.org/markup-compatibility/2006">
          <mc:Choice Requires="x14">
            <control shapeId="2461" r:id="rId20" name="Check Box 413">
              <controlPr defaultSize="0" autoFill="0" autoLine="0" autoPict="0" altText="">
                <anchor moveWithCells="1">
                  <from>
                    <xdr:col>35</xdr:col>
                    <xdr:colOff>0</xdr:colOff>
                    <xdr:row>69</xdr:row>
                    <xdr:rowOff>0</xdr:rowOff>
                  </from>
                  <to>
                    <xdr:col>35</xdr:col>
                    <xdr:colOff>184150</xdr:colOff>
                    <xdr:row>70</xdr:row>
                    <xdr:rowOff>12700</xdr:rowOff>
                  </to>
                </anchor>
              </controlPr>
            </control>
          </mc:Choice>
        </mc:AlternateContent>
        <mc:AlternateContent xmlns:mc="http://schemas.openxmlformats.org/markup-compatibility/2006">
          <mc:Choice Requires="x14">
            <control shapeId="2462" r:id="rId21" name="Check Box 414">
              <controlPr defaultSize="0" autoFill="0" autoLine="0" autoPict="0" altText="">
                <anchor moveWithCells="1">
                  <from>
                    <xdr:col>35</xdr:col>
                    <xdr:colOff>0</xdr:colOff>
                    <xdr:row>70</xdr:row>
                    <xdr:rowOff>0</xdr:rowOff>
                  </from>
                  <to>
                    <xdr:col>35</xdr:col>
                    <xdr:colOff>184150</xdr:colOff>
                    <xdr:row>71</xdr:row>
                    <xdr:rowOff>12700</xdr:rowOff>
                  </to>
                </anchor>
              </controlPr>
            </control>
          </mc:Choice>
        </mc:AlternateContent>
        <mc:AlternateContent xmlns:mc="http://schemas.openxmlformats.org/markup-compatibility/2006">
          <mc:Choice Requires="x14">
            <control shapeId="2463" r:id="rId22" name="Check Box 415">
              <controlPr defaultSize="0" autoFill="0" autoLine="0" autoPict="0" altText="">
                <anchor moveWithCells="1">
                  <from>
                    <xdr:col>35</xdr:col>
                    <xdr:colOff>0</xdr:colOff>
                    <xdr:row>72</xdr:row>
                    <xdr:rowOff>0</xdr:rowOff>
                  </from>
                  <to>
                    <xdr:col>35</xdr:col>
                    <xdr:colOff>184150</xdr:colOff>
                    <xdr:row>73</xdr:row>
                    <xdr:rowOff>12700</xdr:rowOff>
                  </to>
                </anchor>
              </controlPr>
            </control>
          </mc:Choice>
        </mc:AlternateContent>
        <mc:AlternateContent xmlns:mc="http://schemas.openxmlformats.org/markup-compatibility/2006">
          <mc:Choice Requires="x14">
            <control shapeId="2464" r:id="rId23" name="Check Box 416">
              <controlPr defaultSize="0" autoFill="0" autoLine="0" autoPict="0" altText="">
                <anchor moveWithCells="1">
                  <from>
                    <xdr:col>35</xdr:col>
                    <xdr:colOff>0</xdr:colOff>
                    <xdr:row>71</xdr:row>
                    <xdr:rowOff>0</xdr:rowOff>
                  </from>
                  <to>
                    <xdr:col>35</xdr:col>
                    <xdr:colOff>184150</xdr:colOff>
                    <xdr:row>72</xdr:row>
                    <xdr:rowOff>12700</xdr:rowOff>
                  </to>
                </anchor>
              </controlPr>
            </control>
          </mc:Choice>
        </mc:AlternateContent>
        <mc:AlternateContent xmlns:mc="http://schemas.openxmlformats.org/markup-compatibility/2006">
          <mc:Choice Requires="x14">
            <control shapeId="2469" r:id="rId24" name="Check Box 421">
              <controlPr defaultSize="0" autoFill="0" autoLine="0" autoPict="0" altText="">
                <anchor moveWithCells="1">
                  <from>
                    <xdr:col>35</xdr:col>
                    <xdr:colOff>0</xdr:colOff>
                    <xdr:row>73</xdr:row>
                    <xdr:rowOff>0</xdr:rowOff>
                  </from>
                  <to>
                    <xdr:col>35</xdr:col>
                    <xdr:colOff>184150</xdr:colOff>
                    <xdr:row>74</xdr:row>
                    <xdr:rowOff>12700</xdr:rowOff>
                  </to>
                </anchor>
              </controlPr>
            </control>
          </mc:Choice>
        </mc:AlternateContent>
        <mc:AlternateContent xmlns:mc="http://schemas.openxmlformats.org/markup-compatibility/2006">
          <mc:Choice Requires="x14">
            <control shapeId="2471" r:id="rId25" name="Check Box 423">
              <controlPr defaultSize="0" autoFill="0" autoLine="0" autoPict="0" altText="">
                <anchor moveWithCells="1">
                  <from>
                    <xdr:col>35</xdr:col>
                    <xdr:colOff>0</xdr:colOff>
                    <xdr:row>74</xdr:row>
                    <xdr:rowOff>0</xdr:rowOff>
                  </from>
                  <to>
                    <xdr:col>35</xdr:col>
                    <xdr:colOff>184150</xdr:colOff>
                    <xdr:row>75</xdr:row>
                    <xdr:rowOff>0</xdr:rowOff>
                  </to>
                </anchor>
              </controlPr>
            </control>
          </mc:Choice>
        </mc:AlternateContent>
        <mc:AlternateContent xmlns:mc="http://schemas.openxmlformats.org/markup-compatibility/2006">
          <mc:Choice Requires="x14">
            <control shapeId="2472" r:id="rId26" name="Check Box 424">
              <controlPr defaultSize="0" autoFill="0" autoLine="0" autoPict="0" altText="">
                <anchor moveWithCells="1">
                  <from>
                    <xdr:col>35</xdr:col>
                    <xdr:colOff>0</xdr:colOff>
                    <xdr:row>74</xdr:row>
                    <xdr:rowOff>152400</xdr:rowOff>
                  </from>
                  <to>
                    <xdr:col>35</xdr:col>
                    <xdr:colOff>184150</xdr:colOff>
                    <xdr:row>76</xdr:row>
                    <xdr:rowOff>0</xdr:rowOff>
                  </to>
                </anchor>
              </controlPr>
            </control>
          </mc:Choice>
        </mc:AlternateContent>
        <mc:AlternateContent xmlns:mc="http://schemas.openxmlformats.org/markup-compatibility/2006">
          <mc:Choice Requires="x14">
            <control shapeId="2473" r:id="rId27" name="Check Box 425">
              <controlPr defaultSize="0" autoFill="0" autoLine="0" autoPict="0" altText="">
                <anchor moveWithCells="1">
                  <from>
                    <xdr:col>35</xdr:col>
                    <xdr:colOff>0</xdr:colOff>
                    <xdr:row>75</xdr:row>
                    <xdr:rowOff>146050</xdr:rowOff>
                  </from>
                  <to>
                    <xdr:col>35</xdr:col>
                    <xdr:colOff>184150</xdr:colOff>
                    <xdr:row>77</xdr:row>
                    <xdr:rowOff>0</xdr:rowOff>
                  </to>
                </anchor>
              </controlPr>
            </control>
          </mc:Choice>
        </mc:AlternateContent>
        <mc:AlternateContent xmlns:mc="http://schemas.openxmlformats.org/markup-compatibility/2006">
          <mc:Choice Requires="x14">
            <control shapeId="2474" r:id="rId28" name="Check Box 426">
              <controlPr defaultSize="0" autoFill="0" autoLine="0" autoPict="0" altText="">
                <anchor moveWithCells="1">
                  <from>
                    <xdr:col>35</xdr:col>
                    <xdr:colOff>0</xdr:colOff>
                    <xdr:row>76</xdr:row>
                    <xdr:rowOff>146050</xdr:rowOff>
                  </from>
                  <to>
                    <xdr:col>35</xdr:col>
                    <xdr:colOff>184150</xdr:colOff>
                    <xdr:row>78</xdr:row>
                    <xdr:rowOff>0</xdr:rowOff>
                  </to>
                </anchor>
              </controlPr>
            </control>
          </mc:Choice>
        </mc:AlternateContent>
        <mc:AlternateContent xmlns:mc="http://schemas.openxmlformats.org/markup-compatibility/2006">
          <mc:Choice Requires="x14">
            <control shapeId="2475" r:id="rId29" name="Check Box 427">
              <controlPr defaultSize="0" autoFill="0" autoLine="0" autoPict="0" altText="">
                <anchor moveWithCells="1">
                  <from>
                    <xdr:col>35</xdr:col>
                    <xdr:colOff>0</xdr:colOff>
                    <xdr:row>77</xdr:row>
                    <xdr:rowOff>146050</xdr:rowOff>
                  </from>
                  <to>
                    <xdr:col>35</xdr:col>
                    <xdr:colOff>184150</xdr:colOff>
                    <xdr:row>79</xdr:row>
                    <xdr:rowOff>0</xdr:rowOff>
                  </to>
                </anchor>
              </controlPr>
            </control>
          </mc:Choice>
        </mc:AlternateContent>
        <mc:AlternateContent xmlns:mc="http://schemas.openxmlformats.org/markup-compatibility/2006">
          <mc:Choice Requires="x14">
            <control shapeId="2476" r:id="rId30" name="Check Box 428">
              <controlPr defaultSize="0" autoFill="0" autoLine="0" autoPict="0" altText="">
                <anchor moveWithCells="1">
                  <from>
                    <xdr:col>35</xdr:col>
                    <xdr:colOff>0</xdr:colOff>
                    <xdr:row>99</xdr:row>
                    <xdr:rowOff>317500</xdr:rowOff>
                  </from>
                  <to>
                    <xdr:col>35</xdr:col>
                    <xdr:colOff>184150</xdr:colOff>
                    <xdr:row>100</xdr:row>
                    <xdr:rowOff>57150</xdr:rowOff>
                  </to>
                </anchor>
              </controlPr>
            </control>
          </mc:Choice>
        </mc:AlternateContent>
        <mc:AlternateContent xmlns:mc="http://schemas.openxmlformats.org/markup-compatibility/2006">
          <mc:Choice Requires="x14">
            <control shapeId="2477" r:id="rId31" name="Check Box 429">
              <controlPr defaultSize="0" autoFill="0" autoLine="0" autoPict="0" altText="">
                <anchor moveWithCells="1">
                  <from>
                    <xdr:col>35</xdr:col>
                    <xdr:colOff>0</xdr:colOff>
                    <xdr:row>100</xdr:row>
                    <xdr:rowOff>146050</xdr:rowOff>
                  </from>
                  <to>
                    <xdr:col>35</xdr:col>
                    <xdr:colOff>184150</xdr:colOff>
                    <xdr:row>102</xdr:row>
                    <xdr:rowOff>12700</xdr:rowOff>
                  </to>
                </anchor>
              </controlPr>
            </control>
          </mc:Choice>
        </mc:AlternateContent>
        <mc:AlternateContent xmlns:mc="http://schemas.openxmlformats.org/markup-compatibility/2006">
          <mc:Choice Requires="x14">
            <control shapeId="2478" r:id="rId32" name="Check Box 430">
              <controlPr defaultSize="0" autoFill="0" autoLine="0" autoPict="0" altText="">
                <anchor moveWithCells="1">
                  <from>
                    <xdr:col>35</xdr:col>
                    <xdr:colOff>0</xdr:colOff>
                    <xdr:row>101</xdr:row>
                    <xdr:rowOff>146050</xdr:rowOff>
                  </from>
                  <to>
                    <xdr:col>35</xdr:col>
                    <xdr:colOff>184150</xdr:colOff>
                    <xdr:row>103</xdr:row>
                    <xdr:rowOff>0</xdr:rowOff>
                  </to>
                </anchor>
              </controlPr>
            </control>
          </mc:Choice>
        </mc:AlternateContent>
        <mc:AlternateContent xmlns:mc="http://schemas.openxmlformats.org/markup-compatibility/2006">
          <mc:Choice Requires="x14">
            <control shapeId="2479" r:id="rId33" name="Check Box 431">
              <controlPr defaultSize="0" autoFill="0" autoLine="0" autoPict="0" altText="">
                <anchor moveWithCells="1">
                  <from>
                    <xdr:col>35</xdr:col>
                    <xdr:colOff>0</xdr:colOff>
                    <xdr:row>102</xdr:row>
                    <xdr:rowOff>146050</xdr:rowOff>
                  </from>
                  <to>
                    <xdr:col>35</xdr:col>
                    <xdr:colOff>184150</xdr:colOff>
                    <xdr:row>104</xdr:row>
                    <xdr:rowOff>0</xdr:rowOff>
                  </to>
                </anchor>
              </controlPr>
            </control>
          </mc:Choice>
        </mc:AlternateContent>
        <mc:AlternateContent xmlns:mc="http://schemas.openxmlformats.org/markup-compatibility/2006">
          <mc:Choice Requires="x14">
            <control shapeId="2480" r:id="rId34" name="Check Box 432">
              <controlPr defaultSize="0" autoFill="0" autoLine="0" autoPict="0" altText="">
                <anchor moveWithCells="1">
                  <from>
                    <xdr:col>35</xdr:col>
                    <xdr:colOff>0</xdr:colOff>
                    <xdr:row>103</xdr:row>
                    <xdr:rowOff>146050</xdr:rowOff>
                  </from>
                  <to>
                    <xdr:col>35</xdr:col>
                    <xdr:colOff>184150</xdr:colOff>
                    <xdr:row>105</xdr:row>
                    <xdr:rowOff>0</xdr:rowOff>
                  </to>
                </anchor>
              </controlPr>
            </control>
          </mc:Choice>
        </mc:AlternateContent>
        <mc:AlternateContent xmlns:mc="http://schemas.openxmlformats.org/markup-compatibility/2006">
          <mc:Choice Requires="x14">
            <control shapeId="2481" r:id="rId35" name="Check Box 433">
              <controlPr defaultSize="0" autoFill="0" autoLine="0" autoPict="0" altText="">
                <anchor moveWithCells="1">
                  <from>
                    <xdr:col>35</xdr:col>
                    <xdr:colOff>0</xdr:colOff>
                    <xdr:row>104</xdr:row>
                    <xdr:rowOff>146050</xdr:rowOff>
                  </from>
                  <to>
                    <xdr:col>35</xdr:col>
                    <xdr:colOff>184150</xdr:colOff>
                    <xdr:row>106</xdr:row>
                    <xdr:rowOff>0</xdr:rowOff>
                  </to>
                </anchor>
              </controlPr>
            </control>
          </mc:Choice>
        </mc:AlternateContent>
        <mc:AlternateContent xmlns:mc="http://schemas.openxmlformats.org/markup-compatibility/2006">
          <mc:Choice Requires="x14">
            <control shapeId="2482" r:id="rId36" name="Check Box 434">
              <controlPr defaultSize="0" autoFill="0" autoLine="0" autoPict="0" altText="">
                <anchor moveWithCells="1">
                  <from>
                    <xdr:col>35</xdr:col>
                    <xdr:colOff>0</xdr:colOff>
                    <xdr:row>105</xdr:row>
                    <xdr:rowOff>146050</xdr:rowOff>
                  </from>
                  <to>
                    <xdr:col>35</xdr:col>
                    <xdr:colOff>184150</xdr:colOff>
                    <xdr:row>107</xdr:row>
                    <xdr:rowOff>0</xdr:rowOff>
                  </to>
                </anchor>
              </controlPr>
            </control>
          </mc:Choice>
        </mc:AlternateContent>
        <mc:AlternateContent xmlns:mc="http://schemas.openxmlformats.org/markup-compatibility/2006">
          <mc:Choice Requires="x14">
            <control shapeId="2483" r:id="rId37" name="Check Box 435">
              <controlPr defaultSize="0" autoFill="0" autoLine="0" autoPict="0" altText="">
                <anchor moveWithCells="1">
                  <from>
                    <xdr:col>35</xdr:col>
                    <xdr:colOff>0</xdr:colOff>
                    <xdr:row>106</xdr:row>
                    <xdr:rowOff>146050</xdr:rowOff>
                  </from>
                  <to>
                    <xdr:col>35</xdr:col>
                    <xdr:colOff>184150</xdr:colOff>
                    <xdr:row>108</xdr:row>
                    <xdr:rowOff>0</xdr:rowOff>
                  </to>
                </anchor>
              </controlPr>
            </control>
          </mc:Choice>
        </mc:AlternateContent>
        <mc:AlternateContent xmlns:mc="http://schemas.openxmlformats.org/markup-compatibility/2006">
          <mc:Choice Requires="x14">
            <control shapeId="2484" r:id="rId38" name="Check Box 436">
              <controlPr defaultSize="0" autoFill="0" autoLine="0" autoPict="0" altText="">
                <anchor moveWithCells="1">
                  <from>
                    <xdr:col>35</xdr:col>
                    <xdr:colOff>0</xdr:colOff>
                    <xdr:row>107</xdr:row>
                    <xdr:rowOff>146050</xdr:rowOff>
                  </from>
                  <to>
                    <xdr:col>35</xdr:col>
                    <xdr:colOff>184150</xdr:colOff>
                    <xdr:row>109</xdr:row>
                    <xdr:rowOff>0</xdr:rowOff>
                  </to>
                </anchor>
              </controlPr>
            </control>
          </mc:Choice>
        </mc:AlternateContent>
        <mc:AlternateContent xmlns:mc="http://schemas.openxmlformats.org/markup-compatibility/2006">
          <mc:Choice Requires="x14">
            <control shapeId="2485" r:id="rId39" name="Check Box 437">
              <controlPr defaultSize="0" autoFill="0" autoLine="0" autoPict="0" altText="">
                <anchor moveWithCells="1">
                  <from>
                    <xdr:col>35</xdr:col>
                    <xdr:colOff>0</xdr:colOff>
                    <xdr:row>108</xdr:row>
                    <xdr:rowOff>146050</xdr:rowOff>
                  </from>
                  <to>
                    <xdr:col>35</xdr:col>
                    <xdr:colOff>184150</xdr:colOff>
                    <xdr:row>110</xdr:row>
                    <xdr:rowOff>0</xdr:rowOff>
                  </to>
                </anchor>
              </controlPr>
            </control>
          </mc:Choice>
        </mc:AlternateContent>
        <mc:AlternateContent xmlns:mc="http://schemas.openxmlformats.org/markup-compatibility/2006">
          <mc:Choice Requires="x14">
            <control shapeId="2486" r:id="rId40" name="Check Box 438">
              <controlPr defaultSize="0" autoFill="0" autoLine="0" autoPict="0" altText="">
                <anchor moveWithCells="1">
                  <from>
                    <xdr:col>35</xdr:col>
                    <xdr:colOff>0</xdr:colOff>
                    <xdr:row>109</xdr:row>
                    <xdr:rowOff>146050</xdr:rowOff>
                  </from>
                  <to>
                    <xdr:col>35</xdr:col>
                    <xdr:colOff>184150</xdr:colOff>
                    <xdr:row>111</xdr:row>
                    <xdr:rowOff>0</xdr:rowOff>
                  </to>
                </anchor>
              </controlPr>
            </control>
          </mc:Choice>
        </mc:AlternateContent>
        <mc:AlternateContent xmlns:mc="http://schemas.openxmlformats.org/markup-compatibility/2006">
          <mc:Choice Requires="x14">
            <control shapeId="2569" r:id="rId41" name="Check Box 521">
              <controlPr defaultSize="0" autoFill="0" autoLine="0" autoPict="0" altText="">
                <anchor moveWithCells="1">
                  <from>
                    <xdr:col>0</xdr:col>
                    <xdr:colOff>0</xdr:colOff>
                    <xdr:row>11</xdr:row>
                    <xdr:rowOff>0</xdr:rowOff>
                  </from>
                  <to>
                    <xdr:col>1</xdr:col>
                    <xdr:colOff>38100</xdr:colOff>
                    <xdr:row>12</xdr:row>
                    <xdr:rowOff>0</xdr:rowOff>
                  </to>
                </anchor>
              </controlPr>
            </control>
          </mc:Choice>
        </mc:AlternateContent>
        <mc:AlternateContent xmlns:mc="http://schemas.openxmlformats.org/markup-compatibility/2006">
          <mc:Choice Requires="x14">
            <control shapeId="2570" r:id="rId42" name="Check Box 522">
              <controlPr defaultSize="0" autoFill="0" autoLine="0" autoPict="0" altText="">
                <anchor moveWithCells="1">
                  <from>
                    <xdr:col>0</xdr:col>
                    <xdr:colOff>0</xdr:colOff>
                    <xdr:row>12</xdr:row>
                    <xdr:rowOff>0</xdr:rowOff>
                  </from>
                  <to>
                    <xdr:col>1</xdr:col>
                    <xdr:colOff>38100</xdr:colOff>
                    <xdr:row>13</xdr:row>
                    <xdr:rowOff>0</xdr:rowOff>
                  </to>
                </anchor>
              </controlPr>
            </control>
          </mc:Choice>
        </mc:AlternateContent>
        <mc:AlternateContent xmlns:mc="http://schemas.openxmlformats.org/markup-compatibility/2006">
          <mc:Choice Requires="x14">
            <control shapeId="2575" r:id="rId43" name="Check Box 527">
              <controlPr defaultSize="0" autoFill="0" autoLine="0" autoPict="0" altText="">
                <anchor moveWithCells="1">
                  <from>
                    <xdr:col>0</xdr:col>
                    <xdr:colOff>0</xdr:colOff>
                    <xdr:row>36</xdr:row>
                    <xdr:rowOff>0</xdr:rowOff>
                  </from>
                  <to>
                    <xdr:col>1</xdr:col>
                    <xdr:colOff>38100</xdr:colOff>
                    <xdr:row>37</xdr:row>
                    <xdr:rowOff>0</xdr:rowOff>
                  </to>
                </anchor>
              </controlPr>
            </control>
          </mc:Choice>
        </mc:AlternateContent>
        <mc:AlternateContent xmlns:mc="http://schemas.openxmlformats.org/markup-compatibility/2006">
          <mc:Choice Requires="x14">
            <control shapeId="2576" r:id="rId44" name="Check Box 528">
              <controlPr defaultSize="0" autoFill="0" autoLine="0" autoPict="0" altText="">
                <anchor moveWithCells="1">
                  <from>
                    <xdr:col>0</xdr:col>
                    <xdr:colOff>0</xdr:colOff>
                    <xdr:row>37</xdr:row>
                    <xdr:rowOff>0</xdr:rowOff>
                  </from>
                  <to>
                    <xdr:col>1</xdr:col>
                    <xdr:colOff>38100</xdr:colOff>
                    <xdr:row>38</xdr:row>
                    <xdr:rowOff>0</xdr:rowOff>
                  </to>
                </anchor>
              </controlPr>
            </control>
          </mc:Choice>
        </mc:AlternateContent>
        <mc:AlternateContent xmlns:mc="http://schemas.openxmlformats.org/markup-compatibility/2006">
          <mc:Choice Requires="x14">
            <control shapeId="2583" r:id="rId45" name="Check Box 535">
              <controlPr defaultSize="0" autoFill="0" autoLine="0" autoPict="0" altText="">
                <anchor moveWithCells="1">
                  <from>
                    <xdr:col>35</xdr:col>
                    <xdr:colOff>0</xdr:colOff>
                    <xdr:row>80</xdr:row>
                    <xdr:rowOff>0</xdr:rowOff>
                  </from>
                  <to>
                    <xdr:col>35</xdr:col>
                    <xdr:colOff>184150</xdr:colOff>
                    <xdr:row>81</xdr:row>
                    <xdr:rowOff>12700</xdr:rowOff>
                  </to>
                </anchor>
              </controlPr>
            </control>
          </mc:Choice>
        </mc:AlternateContent>
        <mc:AlternateContent xmlns:mc="http://schemas.openxmlformats.org/markup-compatibility/2006">
          <mc:Choice Requires="x14">
            <control shapeId="2584" r:id="rId46" name="Check Box 536">
              <controlPr defaultSize="0" autoFill="0" autoLine="0" autoPict="0" altText="">
                <anchor moveWithCells="1">
                  <from>
                    <xdr:col>35</xdr:col>
                    <xdr:colOff>0</xdr:colOff>
                    <xdr:row>79</xdr:row>
                    <xdr:rowOff>0</xdr:rowOff>
                  </from>
                  <to>
                    <xdr:col>35</xdr:col>
                    <xdr:colOff>184150</xdr:colOff>
                    <xdr:row>80</xdr:row>
                    <xdr:rowOff>12700</xdr:rowOff>
                  </to>
                </anchor>
              </controlPr>
            </control>
          </mc:Choice>
        </mc:AlternateContent>
        <mc:AlternateContent xmlns:mc="http://schemas.openxmlformats.org/markup-compatibility/2006">
          <mc:Choice Requires="x14">
            <control shapeId="2585" r:id="rId47" name="Check Box 537">
              <controlPr defaultSize="0" autoFill="0" autoLine="0" autoPict="0" altText="">
                <anchor moveWithCells="1">
                  <from>
                    <xdr:col>35</xdr:col>
                    <xdr:colOff>0</xdr:colOff>
                    <xdr:row>81</xdr:row>
                    <xdr:rowOff>0</xdr:rowOff>
                  </from>
                  <to>
                    <xdr:col>35</xdr:col>
                    <xdr:colOff>184150</xdr:colOff>
                    <xdr:row>82</xdr:row>
                    <xdr:rowOff>12700</xdr:rowOff>
                  </to>
                </anchor>
              </controlPr>
            </control>
          </mc:Choice>
        </mc:AlternateContent>
        <mc:AlternateContent xmlns:mc="http://schemas.openxmlformats.org/markup-compatibility/2006">
          <mc:Choice Requires="x14">
            <control shapeId="2586" r:id="rId48" name="Check Box 538">
              <controlPr defaultSize="0" autoFill="0" autoLine="0" autoPict="0" altText="">
                <anchor moveWithCells="1">
                  <from>
                    <xdr:col>35</xdr:col>
                    <xdr:colOff>0</xdr:colOff>
                    <xdr:row>82</xdr:row>
                    <xdr:rowOff>0</xdr:rowOff>
                  </from>
                  <to>
                    <xdr:col>35</xdr:col>
                    <xdr:colOff>184150</xdr:colOff>
                    <xdr:row>83</xdr:row>
                    <xdr:rowOff>12700</xdr:rowOff>
                  </to>
                </anchor>
              </controlPr>
            </control>
          </mc:Choice>
        </mc:AlternateContent>
        <mc:AlternateContent xmlns:mc="http://schemas.openxmlformats.org/markup-compatibility/2006">
          <mc:Choice Requires="x14">
            <control shapeId="2587" r:id="rId49" name="Check Box 539">
              <controlPr defaultSize="0" autoFill="0" autoLine="0" autoPict="0" altText="">
                <anchor moveWithCells="1">
                  <from>
                    <xdr:col>35</xdr:col>
                    <xdr:colOff>0</xdr:colOff>
                    <xdr:row>83</xdr:row>
                    <xdr:rowOff>0</xdr:rowOff>
                  </from>
                  <to>
                    <xdr:col>35</xdr:col>
                    <xdr:colOff>184150</xdr:colOff>
                    <xdr:row>84</xdr:row>
                    <xdr:rowOff>12700</xdr:rowOff>
                  </to>
                </anchor>
              </controlPr>
            </control>
          </mc:Choice>
        </mc:AlternateContent>
        <mc:AlternateContent xmlns:mc="http://schemas.openxmlformats.org/markup-compatibility/2006">
          <mc:Choice Requires="x14">
            <control shapeId="2588" r:id="rId50" name="Check Box 540">
              <controlPr defaultSize="0" autoFill="0" autoLine="0" autoPict="0" altText="">
                <anchor moveWithCells="1">
                  <from>
                    <xdr:col>35</xdr:col>
                    <xdr:colOff>0</xdr:colOff>
                    <xdr:row>84</xdr:row>
                    <xdr:rowOff>0</xdr:rowOff>
                  </from>
                  <to>
                    <xdr:col>35</xdr:col>
                    <xdr:colOff>184150</xdr:colOff>
                    <xdr:row>85</xdr:row>
                    <xdr:rowOff>12700</xdr:rowOff>
                  </to>
                </anchor>
              </controlPr>
            </control>
          </mc:Choice>
        </mc:AlternateContent>
        <mc:AlternateContent xmlns:mc="http://schemas.openxmlformats.org/markup-compatibility/2006">
          <mc:Choice Requires="x14">
            <control shapeId="2589" r:id="rId51" name="Check Box 541">
              <controlPr defaultSize="0" autoFill="0" autoLine="0" autoPict="0" altText="">
                <anchor moveWithCells="1">
                  <from>
                    <xdr:col>35</xdr:col>
                    <xdr:colOff>0</xdr:colOff>
                    <xdr:row>85</xdr:row>
                    <xdr:rowOff>0</xdr:rowOff>
                  </from>
                  <to>
                    <xdr:col>35</xdr:col>
                    <xdr:colOff>184150</xdr:colOff>
                    <xdr:row>86</xdr:row>
                    <xdr:rowOff>12700</xdr:rowOff>
                  </to>
                </anchor>
              </controlPr>
            </control>
          </mc:Choice>
        </mc:AlternateContent>
        <mc:AlternateContent xmlns:mc="http://schemas.openxmlformats.org/markup-compatibility/2006">
          <mc:Choice Requires="x14">
            <control shapeId="2590" r:id="rId52" name="Check Box 542">
              <controlPr defaultSize="0" autoFill="0" autoLine="0" autoPict="0" altText="">
                <anchor moveWithCells="1">
                  <from>
                    <xdr:col>35</xdr:col>
                    <xdr:colOff>0</xdr:colOff>
                    <xdr:row>86</xdr:row>
                    <xdr:rowOff>0</xdr:rowOff>
                  </from>
                  <to>
                    <xdr:col>35</xdr:col>
                    <xdr:colOff>184150</xdr:colOff>
                    <xdr:row>87</xdr:row>
                    <xdr:rowOff>12700</xdr:rowOff>
                  </to>
                </anchor>
              </controlPr>
            </control>
          </mc:Choice>
        </mc:AlternateContent>
        <mc:AlternateContent xmlns:mc="http://schemas.openxmlformats.org/markup-compatibility/2006">
          <mc:Choice Requires="x14">
            <control shapeId="2591" r:id="rId53" name="Check Box 543">
              <controlPr defaultSize="0" autoFill="0" autoLine="0" autoPict="0" altText="">
                <anchor moveWithCells="1">
                  <from>
                    <xdr:col>35</xdr:col>
                    <xdr:colOff>0</xdr:colOff>
                    <xdr:row>88</xdr:row>
                    <xdr:rowOff>0</xdr:rowOff>
                  </from>
                  <to>
                    <xdr:col>35</xdr:col>
                    <xdr:colOff>184150</xdr:colOff>
                    <xdr:row>89</xdr:row>
                    <xdr:rowOff>12700</xdr:rowOff>
                  </to>
                </anchor>
              </controlPr>
            </control>
          </mc:Choice>
        </mc:AlternateContent>
        <mc:AlternateContent xmlns:mc="http://schemas.openxmlformats.org/markup-compatibility/2006">
          <mc:Choice Requires="x14">
            <control shapeId="2592" r:id="rId54" name="Check Box 544">
              <controlPr defaultSize="0" autoFill="0" autoLine="0" autoPict="0" altText="">
                <anchor moveWithCells="1">
                  <from>
                    <xdr:col>35</xdr:col>
                    <xdr:colOff>0</xdr:colOff>
                    <xdr:row>87</xdr:row>
                    <xdr:rowOff>0</xdr:rowOff>
                  </from>
                  <to>
                    <xdr:col>35</xdr:col>
                    <xdr:colOff>184150</xdr:colOff>
                    <xdr:row>88</xdr:row>
                    <xdr:rowOff>12700</xdr:rowOff>
                  </to>
                </anchor>
              </controlPr>
            </control>
          </mc:Choice>
        </mc:AlternateContent>
        <mc:AlternateContent xmlns:mc="http://schemas.openxmlformats.org/markup-compatibility/2006">
          <mc:Choice Requires="x14">
            <control shapeId="2593" r:id="rId55" name="Check Box 545">
              <controlPr defaultSize="0" autoFill="0" autoLine="0" autoPict="0" altText="">
                <anchor moveWithCells="1">
                  <from>
                    <xdr:col>35</xdr:col>
                    <xdr:colOff>0</xdr:colOff>
                    <xdr:row>89</xdr:row>
                    <xdr:rowOff>0</xdr:rowOff>
                  </from>
                  <to>
                    <xdr:col>35</xdr:col>
                    <xdr:colOff>184150</xdr:colOff>
                    <xdr:row>90</xdr:row>
                    <xdr:rowOff>12700</xdr:rowOff>
                  </to>
                </anchor>
              </controlPr>
            </control>
          </mc:Choice>
        </mc:AlternateContent>
        <mc:AlternateContent xmlns:mc="http://schemas.openxmlformats.org/markup-compatibility/2006">
          <mc:Choice Requires="x14">
            <control shapeId="2594" r:id="rId56" name="Check Box 546">
              <controlPr defaultSize="0" autoFill="0" autoLine="0" autoPict="0" altText="">
                <anchor moveWithCells="1">
                  <from>
                    <xdr:col>35</xdr:col>
                    <xdr:colOff>0</xdr:colOff>
                    <xdr:row>90</xdr:row>
                    <xdr:rowOff>0</xdr:rowOff>
                  </from>
                  <to>
                    <xdr:col>35</xdr:col>
                    <xdr:colOff>184150</xdr:colOff>
                    <xdr:row>91</xdr:row>
                    <xdr:rowOff>12700</xdr:rowOff>
                  </to>
                </anchor>
              </controlPr>
            </control>
          </mc:Choice>
        </mc:AlternateContent>
        <mc:AlternateContent xmlns:mc="http://schemas.openxmlformats.org/markup-compatibility/2006">
          <mc:Choice Requires="x14">
            <control shapeId="2595" r:id="rId57" name="Check Box 547">
              <controlPr defaultSize="0" autoFill="0" autoLine="0" autoPict="0" altText="">
                <anchor moveWithCells="1">
                  <from>
                    <xdr:col>35</xdr:col>
                    <xdr:colOff>0</xdr:colOff>
                    <xdr:row>91</xdr:row>
                    <xdr:rowOff>0</xdr:rowOff>
                  </from>
                  <to>
                    <xdr:col>35</xdr:col>
                    <xdr:colOff>184150</xdr:colOff>
                    <xdr:row>92</xdr:row>
                    <xdr:rowOff>12700</xdr:rowOff>
                  </to>
                </anchor>
              </controlPr>
            </control>
          </mc:Choice>
        </mc:AlternateContent>
        <mc:AlternateContent xmlns:mc="http://schemas.openxmlformats.org/markup-compatibility/2006">
          <mc:Choice Requires="x14">
            <control shapeId="2596" r:id="rId58" name="Check Box 548">
              <controlPr defaultSize="0" autoFill="0" autoLine="0" autoPict="0" altText="">
                <anchor moveWithCells="1">
                  <from>
                    <xdr:col>35</xdr:col>
                    <xdr:colOff>0</xdr:colOff>
                    <xdr:row>92</xdr:row>
                    <xdr:rowOff>0</xdr:rowOff>
                  </from>
                  <to>
                    <xdr:col>35</xdr:col>
                    <xdr:colOff>184150</xdr:colOff>
                    <xdr:row>93</xdr:row>
                    <xdr:rowOff>12700</xdr:rowOff>
                  </to>
                </anchor>
              </controlPr>
            </control>
          </mc:Choice>
        </mc:AlternateContent>
        <mc:AlternateContent xmlns:mc="http://schemas.openxmlformats.org/markup-compatibility/2006">
          <mc:Choice Requires="x14">
            <control shapeId="2597" r:id="rId59" name="Check Box 549">
              <controlPr defaultSize="0" autoFill="0" autoLine="0" autoPict="0" altText="">
                <anchor moveWithCells="1">
                  <from>
                    <xdr:col>35</xdr:col>
                    <xdr:colOff>0</xdr:colOff>
                    <xdr:row>93</xdr:row>
                    <xdr:rowOff>0</xdr:rowOff>
                  </from>
                  <to>
                    <xdr:col>35</xdr:col>
                    <xdr:colOff>184150</xdr:colOff>
                    <xdr:row>94</xdr:row>
                    <xdr:rowOff>12700</xdr:rowOff>
                  </to>
                </anchor>
              </controlPr>
            </control>
          </mc:Choice>
        </mc:AlternateContent>
        <mc:AlternateContent xmlns:mc="http://schemas.openxmlformats.org/markup-compatibility/2006">
          <mc:Choice Requires="x14">
            <control shapeId="2598" r:id="rId60" name="Check Box 550">
              <controlPr defaultSize="0" autoFill="0" autoLine="0" autoPict="0" altText="">
                <anchor moveWithCells="1">
                  <from>
                    <xdr:col>35</xdr:col>
                    <xdr:colOff>0</xdr:colOff>
                    <xdr:row>94</xdr:row>
                    <xdr:rowOff>0</xdr:rowOff>
                  </from>
                  <to>
                    <xdr:col>35</xdr:col>
                    <xdr:colOff>184150</xdr:colOff>
                    <xdr:row>95</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B000000}">
          <x14:formula1>
            <xm:f>'background information'!$A$6:$A$35</xm:f>
          </x14:formula1>
          <xm:sqref>A65:C95</xm:sqref>
        </x14:dataValidation>
        <x14:dataValidation type="list" allowBlank="1" showInputMessage="1" showErrorMessage="1" xr:uid="{00000000-0002-0000-0100-00000C000000}">
          <x14:formula1>
            <xm:f>'background information'!$A$37:$A$43</xm:f>
          </x14:formula1>
          <xm:sqref>A101:C111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E105"/>
  <sheetViews>
    <sheetView showGridLines="0" showRuler="0" view="pageBreakPreview" zoomScaleNormal="100" zoomScaleSheetLayoutView="100" zoomScalePageLayoutView="80" workbookViewId="0">
      <selection activeCell="B8" sqref="B8:D8"/>
    </sheetView>
  </sheetViews>
  <sheetFormatPr defaultColWidth="2.1796875" defaultRowHeight="14.25" customHeight="1" zeroHeight="1" x14ac:dyDescent="0.35"/>
  <cols>
    <col min="1" max="1" width="16.26953125" style="124" customWidth="1"/>
    <col min="2" max="2" width="17.7265625" style="43" customWidth="1"/>
    <col min="3" max="3" width="18.7265625" style="43" customWidth="1"/>
    <col min="4" max="4" width="19" style="43" customWidth="1"/>
    <col min="5" max="5" width="5.81640625" style="43" customWidth="1"/>
    <col min="6" max="6" width="16.26953125" style="43" customWidth="1"/>
    <col min="7" max="7" width="2.1796875" style="43" customWidth="1"/>
    <col min="8" max="16384" width="2.1796875" style="43"/>
  </cols>
  <sheetData>
    <row r="1" spans="1:14" ht="14.25" customHeight="1" x14ac:dyDescent="0.35">
      <c r="B1" s="255"/>
      <c r="C1" s="255"/>
      <c r="D1" s="255"/>
      <c r="E1" s="255"/>
      <c r="F1" s="255"/>
    </row>
    <row r="2" spans="1:14" ht="14.25" customHeight="1" x14ac:dyDescent="0.35"/>
    <row r="3" spans="1:14" ht="14.25" customHeight="1" x14ac:dyDescent="0.35"/>
    <row r="4" spans="1:14" ht="14.25" customHeight="1" x14ac:dyDescent="0.35"/>
    <row r="5" spans="1:14" ht="14.25" customHeight="1" x14ac:dyDescent="0.35"/>
    <row r="6" spans="1:14" ht="15.75" customHeight="1" x14ac:dyDescent="0.35">
      <c r="E6" s="110"/>
      <c r="F6" s="44"/>
      <c r="G6" s="44"/>
      <c r="H6" s="44"/>
      <c r="I6" s="44"/>
      <c r="J6" s="44"/>
      <c r="K6" s="44"/>
      <c r="L6" s="44"/>
      <c r="M6" s="44"/>
      <c r="N6" s="44"/>
    </row>
    <row r="7" spans="1:14" s="124" customFormat="1" ht="15.75" customHeight="1" x14ac:dyDescent="0.35">
      <c r="E7" s="110"/>
      <c r="F7" s="125"/>
      <c r="G7" s="125"/>
      <c r="H7" s="125"/>
      <c r="I7" s="125"/>
      <c r="J7" s="125"/>
      <c r="K7" s="125"/>
      <c r="L7" s="125"/>
      <c r="M7" s="125"/>
      <c r="N7" s="125"/>
    </row>
    <row r="8" spans="1:14" ht="15.75" customHeight="1" x14ac:dyDescent="0.35">
      <c r="B8" s="434">
        <f>'Pre-approval Application'!AI55</f>
        <v>0</v>
      </c>
      <c r="C8" s="434"/>
      <c r="D8" s="434"/>
      <c r="E8" s="111"/>
    </row>
    <row r="9" spans="1:14" ht="15.75" customHeight="1" x14ac:dyDescent="0.35">
      <c r="B9" s="435"/>
      <c r="C9" s="435"/>
      <c r="D9" s="435"/>
      <c r="E9" s="112"/>
      <c r="F9" s="45"/>
      <c r="G9" s="45"/>
      <c r="H9" s="45"/>
      <c r="I9" s="45"/>
      <c r="J9" s="45"/>
      <c r="K9" s="45"/>
      <c r="L9" s="45"/>
      <c r="M9" s="45"/>
      <c r="N9" s="45"/>
    </row>
    <row r="10" spans="1:14" ht="15.75" customHeight="1" x14ac:dyDescent="0.35">
      <c r="B10" s="112"/>
      <c r="C10" s="112"/>
      <c r="D10" s="112"/>
      <c r="E10" s="112"/>
      <c r="F10" s="45"/>
      <c r="G10" s="45"/>
      <c r="H10" s="45"/>
      <c r="I10" s="45"/>
      <c r="J10" s="45"/>
      <c r="K10" s="45"/>
      <c r="L10" s="45"/>
      <c r="M10" s="45"/>
      <c r="N10" s="45"/>
    </row>
    <row r="11" spans="1:14" ht="15.75" customHeight="1" x14ac:dyDescent="0.35">
      <c r="B11" s="435" t="str">
        <f>"Dear "&amp;T('Pre-approval Application'!$A$22)&amp;","</f>
        <v>Dear ,</v>
      </c>
      <c r="C11" s="435"/>
      <c r="D11" s="435"/>
      <c r="E11" s="112"/>
      <c r="F11" s="45"/>
      <c r="G11" s="45"/>
      <c r="H11" s="45"/>
      <c r="I11" s="45"/>
      <c r="J11" s="45"/>
      <c r="K11" s="45"/>
      <c r="L11" s="45"/>
      <c r="M11" s="45"/>
      <c r="N11" s="45"/>
    </row>
    <row r="12" spans="1:14" ht="15.75" customHeight="1" x14ac:dyDescent="0.35">
      <c r="B12" s="111"/>
      <c r="C12" s="111"/>
      <c r="D12" s="111"/>
      <c r="E12" s="111"/>
      <c r="F12" s="45"/>
      <c r="G12" s="45"/>
      <c r="H12" s="45"/>
      <c r="I12" s="45"/>
      <c r="J12" s="45"/>
      <c r="K12" s="45"/>
      <c r="L12" s="45"/>
      <c r="M12" s="45"/>
      <c r="N12" s="45"/>
    </row>
    <row r="13" spans="1:14" s="45" customFormat="1" ht="78" customHeight="1" x14ac:dyDescent="0.35">
      <c r="A13" s="126"/>
      <c r="B13" s="433" t="str">
        <f>"Thank you for submitting your Pre-Approval Application to us to verify product eligibility and rebate amounts for measures being installed at "&amp;'Pre-approval Application'!A18&amp;" - "&amp;'Pre-approval Application'!A20&amp;". For your convenience, we are pleased to provide the list of products you submitted for review and their corresponding eligibility status in the page below."</f>
        <v>Thank you for submitting your Pre-Approval Application to us to verify product eligibility and rebate amounts for measures being installed at  - . For your convenience, we are pleased to provide the list of products you submitted for review and their corresponding eligibility status in the page below.</v>
      </c>
      <c r="C13" s="433"/>
      <c r="D13" s="433"/>
      <c r="E13" s="433"/>
      <c r="F13" s="433"/>
    </row>
    <row r="14" spans="1:14" ht="15.75" customHeight="1" x14ac:dyDescent="0.35">
      <c r="B14" s="113"/>
      <c r="C14" s="113"/>
      <c r="D14" s="113"/>
      <c r="E14" s="113"/>
      <c r="F14" s="45"/>
      <c r="G14" s="45"/>
      <c r="H14" s="45"/>
      <c r="I14" s="45"/>
      <c r="J14" s="45"/>
      <c r="K14" s="45"/>
      <c r="L14" s="45"/>
      <c r="M14" s="45"/>
      <c r="N14" s="45"/>
    </row>
    <row r="15" spans="1:14" ht="15.75" customHeight="1" x14ac:dyDescent="0.35">
      <c r="B15" s="251" t="str">
        <f>"The total amount of rebate reserved is"&amp;" "&amp;TEXT('Pre-approval Application'!$T$36,"$#,###")&amp;"."</f>
        <v>The total amount of rebate reserved is TBD.</v>
      </c>
      <c r="C15" s="251"/>
      <c r="D15" s="251"/>
      <c r="E15" s="251"/>
    </row>
    <row r="16" spans="1:14" s="124" customFormat="1" ht="15.75" customHeight="1" x14ac:dyDescent="0.35">
      <c r="B16" s="330"/>
      <c r="C16" s="330"/>
      <c r="D16" s="330"/>
      <c r="E16" s="330"/>
    </row>
    <row r="17" spans="2:30" s="124" customFormat="1" ht="15.75" customHeight="1" x14ac:dyDescent="0.35">
      <c r="B17" s="332" t="str">
        <f>"This rebate reservation expires 90 days from the date of this letter on: "</f>
        <v xml:space="preserve">This rebate reservation expires 90 days from the date of this letter on: </v>
      </c>
      <c r="C17" s="330"/>
      <c r="D17" s="330"/>
      <c r="E17" s="331"/>
      <c r="F17" s="333" t="str">
        <f>IF('Pre-approval Application'!AI55,('Pre-approval Application'!AI55)+90,"No approval date")</f>
        <v>No approval date</v>
      </c>
    </row>
    <row r="18" spans="2:30" ht="16.5" customHeight="1" x14ac:dyDescent="0.35">
      <c r="B18" s="111"/>
      <c r="C18" s="111"/>
      <c r="D18" s="111"/>
      <c r="E18" s="111"/>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row>
    <row r="19" spans="2:30" ht="15.75" customHeight="1" x14ac:dyDescent="0.35">
      <c r="B19" s="436" t="str">
        <f>"Your DCSEU tracking number for this project is: "&amp;'Pre-approval Application'!Z55&amp;"."</f>
        <v>Your DCSEU tracking number for this project is: .</v>
      </c>
      <c r="C19" s="436"/>
      <c r="D19" s="436"/>
      <c r="E19" s="43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row>
    <row r="20" spans="2:30" s="251" customFormat="1" ht="15.75" customHeight="1" x14ac:dyDescent="0.35">
      <c r="B20" s="111"/>
      <c r="C20" s="111"/>
      <c r="D20" s="111"/>
      <c r="E20" s="111"/>
    </row>
    <row r="21" spans="2:30" s="124" customFormat="1" ht="96" customHeight="1" x14ac:dyDescent="0.35">
      <c r="B21" s="432" t="s">
        <v>273</v>
      </c>
      <c r="C21" s="432"/>
      <c r="D21" s="432"/>
      <c r="E21" s="432"/>
      <c r="F21" s="432"/>
    </row>
    <row r="22" spans="2:30" ht="50.25" customHeight="1" x14ac:dyDescent="0.35">
      <c r="B22" s="432" t="s">
        <v>258</v>
      </c>
      <c r="C22" s="432"/>
      <c r="D22" s="432"/>
      <c r="E22" s="432"/>
      <c r="F22" s="432"/>
    </row>
    <row r="23" spans="2:30" ht="72" customHeight="1" x14ac:dyDescent="0.35">
      <c r="B23" s="433" t="s">
        <v>229</v>
      </c>
      <c r="C23" s="433"/>
      <c r="D23" s="433"/>
      <c r="E23" s="433"/>
      <c r="F23" s="433"/>
    </row>
    <row r="24" spans="2:30" ht="15" customHeight="1" x14ac:dyDescent="0.35">
      <c r="B24" s="111"/>
      <c r="C24" s="111"/>
      <c r="D24" s="111"/>
      <c r="E24" s="111"/>
    </row>
    <row r="25" spans="2:30" ht="15.75" customHeight="1" x14ac:dyDescent="0.35">
      <c r="B25" s="111" t="s">
        <v>69</v>
      </c>
      <c r="C25" s="111"/>
      <c r="D25" s="111"/>
      <c r="E25" s="111"/>
    </row>
    <row r="26" spans="2:30" ht="18" customHeight="1" x14ac:dyDescent="0.35">
      <c r="B26" s="111"/>
      <c r="C26" s="111"/>
      <c r="D26" s="111"/>
      <c r="E26" s="111"/>
    </row>
    <row r="27" spans="2:30" ht="15.75" customHeight="1" x14ac:dyDescent="0.35">
      <c r="B27" s="111" t="s">
        <v>310</v>
      </c>
      <c r="C27" s="111"/>
      <c r="D27" s="111"/>
      <c r="E27" s="111"/>
    </row>
    <row r="28" spans="2:30" ht="15.75" customHeight="1" x14ac:dyDescent="0.35">
      <c r="B28" s="111" t="s">
        <v>127</v>
      </c>
      <c r="C28" s="111"/>
      <c r="D28" s="111"/>
      <c r="E28" s="111"/>
    </row>
    <row r="29" spans="2:30" ht="15.75" customHeight="1" x14ac:dyDescent="0.35">
      <c r="B29" s="111"/>
      <c r="C29" s="111"/>
      <c r="D29" s="111"/>
      <c r="E29" s="111"/>
    </row>
    <row r="30" spans="2:30" ht="15.75" customHeight="1" x14ac:dyDescent="0.35">
      <c r="C30" s="111"/>
      <c r="D30" s="111"/>
      <c r="E30" s="111"/>
    </row>
    <row r="31" spans="2:30" ht="15.75" customHeight="1" x14ac:dyDescent="0.35">
      <c r="C31" s="111"/>
      <c r="D31" s="111"/>
      <c r="E31" s="111"/>
    </row>
    <row r="32" spans="2:30" ht="15.75" customHeight="1" x14ac:dyDescent="0.35"/>
    <row r="33" spans="1:31" ht="15.75" customHeight="1" x14ac:dyDescent="0.35"/>
    <row r="34" spans="1:31" ht="15.75" customHeight="1" x14ac:dyDescent="0.35"/>
    <row r="35" spans="1:31" ht="14.25" customHeight="1" x14ac:dyDescent="0.35"/>
    <row r="36" spans="1:31" ht="14.25" customHeight="1" x14ac:dyDescent="0.35"/>
    <row r="37" spans="1:31" ht="27" customHeight="1" x14ac:dyDescent="0.35">
      <c r="A37" s="122" t="s">
        <v>13</v>
      </c>
      <c r="B37" s="114" t="s">
        <v>205</v>
      </c>
      <c r="C37" s="122" t="s">
        <v>207</v>
      </c>
      <c r="D37" s="122" t="s">
        <v>217</v>
      </c>
      <c r="E37" s="122" t="s">
        <v>218</v>
      </c>
      <c r="F37" s="115" t="s">
        <v>15</v>
      </c>
    </row>
    <row r="38" spans="1:31" ht="14.25" customHeight="1" x14ac:dyDescent="0.35">
      <c r="A38" s="120" t="str">
        <f ca="1">IFERROR(INDIRECT("'Pre-approval Application'!A"&amp;SMALL('Pre-approval Application'!$AL:$AL,ROW()-37)),"")</f>
        <v/>
      </c>
      <c r="B38" s="116" t="str">
        <f ca="1">IFERROR(INDIRECT("'Pre-approval Application'!D"&amp;SMALL('Pre-approval Application'!$AL:$AL,ROW()-37)),"")</f>
        <v/>
      </c>
      <c r="C38"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38" s="116" t="str">
        <f ca="1">IF(LEFT(Table2[[#This Row],[Code]],2)="FS",IFERROR(INDIRECT("'Pre-approval Application'!AA"&amp;SMALL('Pre-approval Application'!$AL:$AL,ROW()-37)),""),IFERROR(INDIRECT("'Pre-approval Application'!Y"&amp;SMALL('Pre-approval Application'!$AL:$AL,ROW()-37)),""))</f>
        <v/>
      </c>
      <c r="E38" s="116" t="str">
        <f ca="1">IFERROR(INDIRECT("'Pre-approval Application'!AG"&amp;SMALL('Pre-approval Application'!$AL:$AL,ROW()-37)),"")</f>
        <v/>
      </c>
      <c r="F38" s="118" t="str">
        <f ca="1">IFERROR(INDIRECT("'Pre-approval Application'!AI"&amp;SMALL('Pre-approval Application'!$AL:$AL,ROW()-37)),"")</f>
        <v/>
      </c>
    </row>
    <row r="39" spans="1:31" ht="15.75" customHeight="1" x14ac:dyDescent="0.35">
      <c r="A39" s="120" t="str">
        <f ca="1">IFERROR(INDIRECT("'Pre-approval Application'!A"&amp;SMALL('Pre-approval Application'!$AL:$AL,ROW()-37)),"")</f>
        <v/>
      </c>
      <c r="B39" s="116" t="str">
        <f ca="1">IFERROR(INDIRECT("'Pre-approval Application'!D"&amp;SMALL('Pre-approval Application'!$AL:$AL,ROW()-37)),"")</f>
        <v/>
      </c>
      <c r="C39"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39" s="116" t="str">
        <f ca="1">IF(LEFT(Table2[[#This Row],[Code]],2)="FS",IFERROR(INDIRECT("'Pre-approval Application'!AA"&amp;SMALL('Pre-approval Application'!$AL:$AL,ROW()-37)),""),IFERROR(INDIRECT("'Pre-approval Application'!Y"&amp;SMALL('Pre-approval Application'!$AL:$AL,ROW()-37)),""))</f>
        <v/>
      </c>
      <c r="E39" s="116" t="str">
        <f ca="1">IFERROR(INDIRECT("'Pre-approval Application'!AG"&amp;SMALL('Pre-approval Application'!$AL:$AL,ROW()-37)),"")</f>
        <v/>
      </c>
      <c r="F39" s="118" t="str">
        <f ca="1">IFERROR(INDIRECT("'Pre-approval Application'!AI"&amp;SMALL('Pre-approval Application'!$AL:$AL,ROW()-37)),"")</f>
        <v/>
      </c>
    </row>
    <row r="40" spans="1:31" ht="15.75" customHeight="1" x14ac:dyDescent="0.35">
      <c r="A40" s="120" t="str">
        <f ca="1">IFERROR(INDIRECT("'Pre-approval Application'!A"&amp;SMALL('Pre-approval Application'!$AL:$AL,ROW()-37)),"")</f>
        <v/>
      </c>
      <c r="B40" s="116" t="str">
        <f ca="1">IFERROR(INDIRECT("'Pre-approval Application'!D"&amp;SMALL('Pre-approval Application'!$AL:$AL,ROW()-37)),"")</f>
        <v/>
      </c>
      <c r="C40"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0" s="116" t="str">
        <f ca="1">IF(LEFT(Table2[[#This Row],[Code]],2)="FS",IFERROR(INDIRECT("'Pre-approval Application'!AA"&amp;SMALL('Pre-approval Application'!$AL:$AL,ROW()-37)),""),IFERROR(INDIRECT("'Pre-approval Application'!Y"&amp;SMALL('Pre-approval Application'!$AL:$AL,ROW()-37)),""))</f>
        <v/>
      </c>
      <c r="E40" s="116" t="str">
        <f ca="1">IFERROR(INDIRECT("'Pre-approval Application'!AG"&amp;SMALL('Pre-approval Application'!$AL:$AL,ROW()-37)),"")</f>
        <v/>
      </c>
      <c r="F40" s="118" t="str">
        <f ca="1">IFERROR(INDIRECT("'Pre-approval Application'!AI"&amp;SMALL('Pre-approval Application'!$AL:$AL,ROW()-37)),"")</f>
        <v/>
      </c>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row>
    <row r="41" spans="1:31" ht="15.75" customHeight="1" x14ac:dyDescent="0.35">
      <c r="A41" s="120" t="str">
        <f ca="1">IFERROR(INDIRECT("'Pre-approval Application'!A"&amp;SMALL('Pre-approval Application'!$AL:$AL,ROW()-37)),"")</f>
        <v/>
      </c>
      <c r="B41" s="116" t="str">
        <f ca="1">IFERROR(INDIRECT("'Pre-approval Application'!D"&amp;SMALL('Pre-approval Application'!$AL:$AL,ROW()-37)),"")</f>
        <v/>
      </c>
      <c r="C41"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1" s="116" t="str">
        <f ca="1">IF(LEFT(Table2[[#This Row],[Code]],2)="FS",IFERROR(INDIRECT("'Pre-approval Application'!AA"&amp;SMALL('Pre-approval Application'!$AL:$AL,ROW()-37)),""),IFERROR(INDIRECT("'Pre-approval Application'!Y"&amp;SMALL('Pre-approval Application'!$AL:$AL,ROW()-37)),""))</f>
        <v/>
      </c>
      <c r="E41" s="116" t="str">
        <f ca="1">IFERROR(INDIRECT("'Pre-approval Application'!AG"&amp;SMALL('Pre-approval Application'!$AL:$AL,ROW()-37)),"")</f>
        <v/>
      </c>
      <c r="F41" s="118" t="str">
        <f ca="1">IFERROR(INDIRECT("'Pre-approval Application'!AI"&amp;SMALL('Pre-approval Application'!$AL:$AL,ROW()-37)),"")</f>
        <v/>
      </c>
    </row>
    <row r="42" spans="1:31" ht="15.75" customHeight="1" x14ac:dyDescent="0.35">
      <c r="A42" s="120" t="str">
        <f ca="1">IFERROR(INDIRECT("'Pre-approval Application'!A"&amp;SMALL('Pre-approval Application'!$AL:$AL,ROW()-37)),"")</f>
        <v/>
      </c>
      <c r="B42" s="116" t="str">
        <f ca="1">IFERROR(INDIRECT("'Pre-approval Application'!D"&amp;SMALL('Pre-approval Application'!$AL:$AL,ROW()-37)),"")</f>
        <v/>
      </c>
      <c r="C42"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2" s="116" t="str">
        <f ca="1">IF(LEFT(Table2[[#This Row],[Code]],2)="FS",IFERROR(INDIRECT("'Pre-approval Application'!AA"&amp;SMALL('Pre-approval Application'!$AL:$AL,ROW()-37)),""),IFERROR(INDIRECT("'Pre-approval Application'!Y"&amp;SMALL('Pre-approval Application'!$AL:$AL,ROW()-37)),""))</f>
        <v/>
      </c>
      <c r="E42" s="116" t="str">
        <f ca="1">IFERROR(INDIRECT("'Pre-approval Application'!AG"&amp;SMALL('Pre-approval Application'!$AL:$AL,ROW()-37)),"")</f>
        <v/>
      </c>
      <c r="F42" s="118" t="str">
        <f ca="1">IFERROR(INDIRECT("'Pre-approval Application'!AI"&amp;SMALL('Pre-approval Application'!$AL:$AL,ROW()-37)),"")</f>
        <v/>
      </c>
    </row>
    <row r="43" spans="1:31" ht="15.75" customHeight="1" x14ac:dyDescent="0.35">
      <c r="A43" s="120" t="str">
        <f ca="1">IFERROR(INDIRECT("'Pre-approval Application'!A"&amp;SMALL('Pre-approval Application'!$AL:$AL,ROW()-37)),"")</f>
        <v/>
      </c>
      <c r="B43" s="116" t="str">
        <f ca="1">IFERROR(INDIRECT("'Pre-approval Application'!D"&amp;SMALL('Pre-approval Application'!$AL:$AL,ROW()-37)),"")</f>
        <v/>
      </c>
      <c r="C43"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3" s="116" t="str">
        <f ca="1">IF(LEFT(Table2[[#This Row],[Code]],2)="FS",IFERROR(INDIRECT("'Pre-approval Application'!AA"&amp;SMALL('Pre-approval Application'!$AL:$AL,ROW()-37)),""),IFERROR(INDIRECT("'Pre-approval Application'!Y"&amp;SMALL('Pre-approval Application'!$AL:$AL,ROW()-37)),""))</f>
        <v/>
      </c>
      <c r="E43" s="116" t="str">
        <f ca="1">IFERROR(INDIRECT("'Pre-approval Application'!AG"&amp;SMALL('Pre-approval Application'!$AL:$AL,ROW()-37)),"")</f>
        <v/>
      </c>
      <c r="F43" s="118" t="str">
        <f ca="1">IFERROR(INDIRECT("'Pre-approval Application'!AI"&amp;SMALL('Pre-approval Application'!$AL:$AL,ROW()-37)),"")</f>
        <v/>
      </c>
    </row>
    <row r="44" spans="1:31" ht="15.75" customHeight="1" x14ac:dyDescent="0.35">
      <c r="A44" s="120" t="str">
        <f ca="1">IFERROR(INDIRECT("'Pre-approval Application'!A"&amp;SMALL('Pre-approval Application'!$AL:$AL,ROW()-37)),"")</f>
        <v/>
      </c>
      <c r="B44" s="116" t="str">
        <f ca="1">IFERROR(INDIRECT("'Pre-approval Application'!D"&amp;SMALL('Pre-approval Application'!$AL:$AL,ROW()-37)),"")</f>
        <v/>
      </c>
      <c r="C44"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4" s="116" t="str">
        <f ca="1">IF(LEFT(Table2[[#This Row],[Code]],2)="FS",IFERROR(INDIRECT("'Pre-approval Application'!AA"&amp;SMALL('Pre-approval Application'!$AL:$AL,ROW()-37)),""),IFERROR(INDIRECT("'Pre-approval Application'!Y"&amp;SMALL('Pre-approval Application'!$AL:$AL,ROW()-37)),""))</f>
        <v/>
      </c>
      <c r="E44" s="116" t="str">
        <f ca="1">IFERROR(INDIRECT("'Pre-approval Application'!AG"&amp;SMALL('Pre-approval Application'!$AL:$AL,ROW()-37)),"")</f>
        <v/>
      </c>
      <c r="F44" s="118" t="str">
        <f ca="1">IFERROR(INDIRECT("'Pre-approval Application'!AI"&amp;SMALL('Pre-approval Application'!$AL:$AL,ROW()-37)),"")</f>
        <v/>
      </c>
    </row>
    <row r="45" spans="1:31" ht="15.75" customHeight="1" x14ac:dyDescent="0.35">
      <c r="A45" s="120" t="str">
        <f ca="1">IFERROR(INDIRECT("'Pre-approval Application'!A"&amp;SMALL('Pre-approval Application'!$AL:$AL,ROW()-37)),"")</f>
        <v/>
      </c>
      <c r="B45" s="116" t="str">
        <f ca="1">IFERROR(INDIRECT("'Pre-approval Application'!D"&amp;SMALL('Pre-approval Application'!$AL:$AL,ROW()-37)),"")</f>
        <v/>
      </c>
      <c r="C45"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5" s="116" t="str">
        <f ca="1">IF(LEFT(Table2[[#This Row],[Code]],2)="FS",IFERROR(INDIRECT("'Pre-approval Application'!AA"&amp;SMALL('Pre-approval Application'!$AL:$AL,ROW()-37)),""),IFERROR(INDIRECT("'Pre-approval Application'!Y"&amp;SMALL('Pre-approval Application'!$AL:$AL,ROW()-37)),""))</f>
        <v/>
      </c>
      <c r="E45" s="116" t="str">
        <f ca="1">IFERROR(INDIRECT("'Pre-approval Application'!AG"&amp;SMALL('Pre-approval Application'!$AL:$AL,ROW()-37)),"")</f>
        <v/>
      </c>
      <c r="F45" s="118" t="str">
        <f ca="1">IFERROR(INDIRECT("'Pre-approval Application'!AI"&amp;SMALL('Pre-approval Application'!$AL:$AL,ROW()-37)),"")</f>
        <v/>
      </c>
    </row>
    <row r="46" spans="1:31" ht="15.75" customHeight="1" x14ac:dyDescent="0.35">
      <c r="A46" s="120" t="str">
        <f ca="1">IFERROR(INDIRECT("'Pre-approval Application'!A"&amp;SMALL('Pre-approval Application'!$AL:$AL,ROW()-37)),"")</f>
        <v/>
      </c>
      <c r="B46" s="116" t="str">
        <f ca="1">IFERROR(INDIRECT("'Pre-approval Application'!D"&amp;SMALL('Pre-approval Application'!$AL:$AL,ROW()-37)),"")</f>
        <v/>
      </c>
      <c r="C46"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6" s="116" t="str">
        <f ca="1">IF(LEFT(Table2[[#This Row],[Code]],2)="FS",IFERROR(INDIRECT("'Pre-approval Application'!AA"&amp;SMALL('Pre-approval Application'!$AL:$AL,ROW()-37)),""),IFERROR(INDIRECT("'Pre-approval Application'!Y"&amp;SMALL('Pre-approval Application'!$AL:$AL,ROW()-37)),""))</f>
        <v/>
      </c>
      <c r="E46" s="116" t="str">
        <f ca="1">IFERROR(INDIRECT("'Pre-approval Application'!AG"&amp;SMALL('Pre-approval Application'!$AL:$AL,ROW()-37)),"")</f>
        <v/>
      </c>
      <c r="F46" s="118" t="str">
        <f ca="1">IFERROR(INDIRECT("'Pre-approval Application'!AI"&amp;SMALL('Pre-approval Application'!$AL:$AL,ROW()-37)),"")</f>
        <v/>
      </c>
    </row>
    <row r="47" spans="1:31" ht="15.75" customHeight="1" x14ac:dyDescent="0.35">
      <c r="A47" s="120" t="str">
        <f ca="1">IFERROR(INDIRECT("'Pre-approval Application'!A"&amp;SMALL('Pre-approval Application'!$AL:$AL,ROW()-37)),"")</f>
        <v/>
      </c>
      <c r="B47" s="116" t="str">
        <f ca="1">IFERROR(INDIRECT("'Pre-approval Application'!D"&amp;SMALL('Pre-approval Application'!$AL:$AL,ROW()-37)),"")</f>
        <v/>
      </c>
      <c r="C47"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7" s="116" t="str">
        <f ca="1">IF(LEFT(Table2[[#This Row],[Code]],2)="FS",IFERROR(INDIRECT("'Pre-approval Application'!AA"&amp;SMALL('Pre-approval Application'!$AL:$AL,ROW()-37)),""),IFERROR(INDIRECT("'Pre-approval Application'!Y"&amp;SMALL('Pre-approval Application'!$AL:$AL,ROW()-37)),""))</f>
        <v/>
      </c>
      <c r="E47" s="116" t="str">
        <f ca="1">IFERROR(INDIRECT("'Pre-approval Application'!AG"&amp;SMALL('Pre-approval Application'!$AL:$AL,ROW()-37)),"")</f>
        <v/>
      </c>
      <c r="F47" s="118" t="str">
        <f ca="1">IFERROR(INDIRECT("'Pre-approval Application'!AI"&amp;SMALL('Pre-approval Application'!$AL:$AL,ROW()-37)),"")</f>
        <v/>
      </c>
    </row>
    <row r="48" spans="1:31" ht="15.75" customHeight="1" x14ac:dyDescent="0.35">
      <c r="A48" s="120" t="str">
        <f ca="1">IFERROR(INDIRECT("'Pre-approval Application'!A"&amp;SMALL('Pre-approval Application'!$AL:$AL,ROW()-37)),"")</f>
        <v/>
      </c>
      <c r="B48" s="116" t="str">
        <f ca="1">IFERROR(INDIRECT("'Pre-approval Application'!D"&amp;SMALL('Pre-approval Application'!$AL:$AL,ROW()-37)),"")</f>
        <v/>
      </c>
      <c r="C48"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8" s="116" t="str">
        <f ca="1">IF(LEFT(Table2[[#This Row],[Code]],2)="FS",IFERROR(INDIRECT("'Pre-approval Application'!AA"&amp;SMALL('Pre-approval Application'!$AL:$AL,ROW()-37)),""),IFERROR(INDIRECT("'Pre-approval Application'!Y"&amp;SMALL('Pre-approval Application'!$AL:$AL,ROW()-37)),""))</f>
        <v/>
      </c>
      <c r="E48" s="116" t="str">
        <f ca="1">IFERROR(INDIRECT("'Pre-approval Application'!AG"&amp;SMALL('Pre-approval Application'!$AL:$AL,ROW()-37)),"")</f>
        <v/>
      </c>
      <c r="F48" s="118" t="str">
        <f ca="1">IFERROR(INDIRECT("'Pre-approval Application'!AI"&amp;SMALL('Pre-approval Application'!$AL:$AL,ROW()-37)),"")</f>
        <v/>
      </c>
    </row>
    <row r="49" spans="1:6" ht="15.75" customHeight="1" x14ac:dyDescent="0.35">
      <c r="A49" s="120" t="str">
        <f ca="1">IFERROR(INDIRECT("'Pre-approval Application'!A"&amp;SMALL('Pre-approval Application'!$AL:$AL,ROW()-37)),"")</f>
        <v/>
      </c>
      <c r="B49" s="116" t="str">
        <f ca="1">IFERROR(INDIRECT("'Pre-approval Application'!D"&amp;SMALL('Pre-approval Application'!$AL:$AL,ROW()-37)),"")</f>
        <v/>
      </c>
      <c r="C49"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9" s="116" t="str">
        <f ca="1">IF(LEFT(Table2[[#This Row],[Code]],2)="FS",IFERROR(INDIRECT("'Pre-approval Application'!AA"&amp;SMALL('Pre-approval Application'!$AL:$AL,ROW()-37)),""),IFERROR(INDIRECT("'Pre-approval Application'!Y"&amp;SMALL('Pre-approval Application'!$AL:$AL,ROW()-37)),""))</f>
        <v/>
      </c>
      <c r="E49" s="116" t="str">
        <f ca="1">IFERROR(INDIRECT("'Pre-approval Application'!AG"&amp;SMALL('Pre-approval Application'!$AL:$AL,ROW()-37)),"")</f>
        <v/>
      </c>
      <c r="F49" s="118" t="str">
        <f ca="1">IFERROR(INDIRECT("'Pre-approval Application'!AI"&amp;SMALL('Pre-approval Application'!$AL:$AL,ROW()-37)),"")</f>
        <v/>
      </c>
    </row>
    <row r="50" spans="1:6" ht="15.75" customHeight="1" x14ac:dyDescent="0.35">
      <c r="A50" s="120" t="str">
        <f ca="1">IFERROR(INDIRECT("'Pre-approval Application'!A"&amp;SMALL('Pre-approval Application'!$AL:$AL,ROW()-37)),"")</f>
        <v/>
      </c>
      <c r="B50" s="116" t="str">
        <f ca="1">IFERROR(INDIRECT("'Pre-approval Application'!D"&amp;SMALL('Pre-approval Application'!$AL:$AL,ROW()-37)),"")</f>
        <v/>
      </c>
      <c r="C50"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0" s="116" t="str">
        <f ca="1">IF(LEFT(Table2[[#This Row],[Code]],2)="FS",IFERROR(INDIRECT("'Pre-approval Application'!AA"&amp;SMALL('Pre-approval Application'!$AL:$AL,ROW()-37)),""),IFERROR(INDIRECT("'Pre-approval Application'!Y"&amp;SMALL('Pre-approval Application'!$AL:$AL,ROW()-37)),""))</f>
        <v/>
      </c>
      <c r="E50" s="116" t="str">
        <f ca="1">IFERROR(INDIRECT("'Pre-approval Application'!AG"&amp;SMALL('Pre-approval Application'!$AL:$AL,ROW()-37)),"")</f>
        <v/>
      </c>
      <c r="F50" s="118" t="str">
        <f ca="1">IFERROR(INDIRECT("'Pre-approval Application'!AI"&amp;SMALL('Pre-approval Application'!$AL:$AL,ROW()-37)),"")</f>
        <v/>
      </c>
    </row>
    <row r="51" spans="1:6" ht="15.75" customHeight="1" x14ac:dyDescent="0.35">
      <c r="A51" s="120" t="str">
        <f ca="1">IFERROR(INDIRECT("'Pre-approval Application'!A"&amp;SMALL('Pre-approval Application'!$AL:$AL,ROW()-37)),"")</f>
        <v/>
      </c>
      <c r="B51" s="116" t="str">
        <f ca="1">IFERROR(INDIRECT("'Pre-approval Application'!D"&amp;SMALL('Pre-approval Application'!$AL:$AL,ROW()-37)),"")</f>
        <v/>
      </c>
      <c r="C51"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1" s="116" t="str">
        <f ca="1">IF(LEFT(Table2[[#This Row],[Code]],2)="FS",IFERROR(INDIRECT("'Pre-approval Application'!AA"&amp;SMALL('Pre-approval Application'!$AL:$AL,ROW()-37)),""),IFERROR(INDIRECT("'Pre-approval Application'!Y"&amp;SMALL('Pre-approval Application'!$AL:$AL,ROW()-37)),""))</f>
        <v/>
      </c>
      <c r="E51" s="116" t="str">
        <f ca="1">IFERROR(INDIRECT("'Pre-approval Application'!AG"&amp;SMALL('Pre-approval Application'!$AL:$AL,ROW()-37)),"")</f>
        <v/>
      </c>
      <c r="F51" s="118" t="str">
        <f ca="1">IFERROR(INDIRECT("'Pre-approval Application'!AI"&amp;SMALL('Pre-approval Application'!$AL:$AL,ROW()-37)),"")</f>
        <v/>
      </c>
    </row>
    <row r="52" spans="1:6" ht="15.75" customHeight="1" x14ac:dyDescent="0.35">
      <c r="A52" s="120" t="str">
        <f ca="1">IFERROR(INDIRECT("'Pre-approval Application'!A"&amp;SMALL('Pre-approval Application'!$AL:$AL,ROW()-37)),"")</f>
        <v/>
      </c>
      <c r="B52" s="116" t="str">
        <f ca="1">IFERROR(INDIRECT("'Pre-approval Application'!D"&amp;SMALL('Pre-approval Application'!$AL:$AL,ROW()-37)),"")</f>
        <v/>
      </c>
      <c r="C52"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2" s="116" t="str">
        <f ca="1">IF(LEFT(Table2[[#This Row],[Code]],2)="FS",IFERROR(INDIRECT("'Pre-approval Application'!AA"&amp;SMALL('Pre-approval Application'!$AL:$AL,ROW()-37)),""),IFERROR(INDIRECT("'Pre-approval Application'!Y"&amp;SMALL('Pre-approval Application'!$AL:$AL,ROW()-37)),""))</f>
        <v/>
      </c>
      <c r="E52" s="116" t="str">
        <f ca="1">IFERROR(INDIRECT("'Pre-approval Application'!AG"&amp;SMALL('Pre-approval Application'!$AL:$AL,ROW()-37)),"")</f>
        <v/>
      </c>
      <c r="F52" s="118" t="str">
        <f ca="1">IFERROR(INDIRECT("'Pre-approval Application'!AI"&amp;SMALL('Pre-approval Application'!$AL:$AL,ROW()-37)),"")</f>
        <v/>
      </c>
    </row>
    <row r="53" spans="1:6" ht="15.75" customHeight="1" x14ac:dyDescent="0.35">
      <c r="A53" s="120" t="str">
        <f ca="1">IFERROR(INDIRECT("'Pre-approval Application'!A"&amp;SMALL('Pre-approval Application'!$AL:$AL,ROW()-37)),"")</f>
        <v/>
      </c>
      <c r="B53" s="116" t="str">
        <f ca="1">IFERROR(INDIRECT("'Pre-approval Application'!D"&amp;SMALL('Pre-approval Application'!$AL:$AL,ROW()-37)),"")</f>
        <v/>
      </c>
      <c r="C53"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3" s="116" t="str">
        <f ca="1">IF(LEFT(Table2[[#This Row],[Code]],2)="FS",IFERROR(INDIRECT("'Pre-approval Application'!AA"&amp;SMALL('Pre-approval Application'!$AL:$AL,ROW()-37)),""),IFERROR(INDIRECT("'Pre-approval Application'!Y"&amp;SMALL('Pre-approval Application'!$AL:$AL,ROW()-37)),""))</f>
        <v/>
      </c>
      <c r="E53" s="116" t="str">
        <f ca="1">IFERROR(INDIRECT("'Pre-approval Application'!AG"&amp;SMALL('Pre-approval Application'!$AL:$AL,ROW()-37)),"")</f>
        <v/>
      </c>
      <c r="F53" s="118" t="str">
        <f ca="1">IFERROR(INDIRECT("'Pre-approval Application'!AI"&amp;SMALL('Pre-approval Application'!$AL:$AL,ROW()-37)),"")</f>
        <v/>
      </c>
    </row>
    <row r="54" spans="1:6" ht="15.75" customHeight="1" x14ac:dyDescent="0.35">
      <c r="A54" s="120" t="str">
        <f ca="1">IFERROR(INDIRECT("'Pre-approval Application'!A"&amp;SMALL('Pre-approval Application'!$AL:$AL,ROW()-37)),"")</f>
        <v/>
      </c>
      <c r="B54" s="116" t="str">
        <f ca="1">IFERROR(INDIRECT("'Pre-approval Application'!D"&amp;SMALL('Pre-approval Application'!$AL:$AL,ROW()-37)),"")</f>
        <v/>
      </c>
      <c r="C54"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4" s="116" t="str">
        <f ca="1">IF(LEFT(Table2[[#This Row],[Code]],2)="FS",IFERROR(INDIRECT("'Pre-approval Application'!AA"&amp;SMALL('Pre-approval Application'!$AL:$AL,ROW()-37)),""),IFERROR(INDIRECT("'Pre-approval Application'!Y"&amp;SMALL('Pre-approval Application'!$AL:$AL,ROW()-37)),""))</f>
        <v/>
      </c>
      <c r="E54" s="116" t="str">
        <f ca="1">IFERROR(INDIRECT("'Pre-approval Application'!AG"&amp;SMALL('Pre-approval Application'!$AL:$AL,ROW()-37)),"")</f>
        <v/>
      </c>
      <c r="F54" s="118" t="str">
        <f ca="1">IFERROR(INDIRECT("'Pre-approval Application'!AI"&amp;SMALL('Pre-approval Application'!$AL:$AL,ROW()-37)),"")</f>
        <v/>
      </c>
    </row>
    <row r="55" spans="1:6" ht="15.75" customHeight="1" x14ac:dyDescent="0.35">
      <c r="A55" s="120" t="str">
        <f ca="1">IFERROR(INDIRECT("'Pre-approval Application'!A"&amp;SMALL('Pre-approval Application'!$AL:$AL,ROW()-37)),"")</f>
        <v/>
      </c>
      <c r="B55" s="116" t="str">
        <f ca="1">IFERROR(INDIRECT("'Pre-approval Application'!D"&amp;SMALL('Pre-approval Application'!$AL:$AL,ROW()-37)),"")</f>
        <v/>
      </c>
      <c r="C55"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5" s="116" t="str">
        <f ca="1">IF(LEFT(Table2[[#This Row],[Code]],2)="FS",IFERROR(INDIRECT("'Pre-approval Application'!AA"&amp;SMALL('Pre-approval Application'!$AL:$AL,ROW()-37)),""),IFERROR(INDIRECT("'Pre-approval Application'!Y"&amp;SMALL('Pre-approval Application'!$AL:$AL,ROW()-37)),""))</f>
        <v/>
      </c>
      <c r="E55" s="116" t="str">
        <f ca="1">IFERROR(INDIRECT("'Pre-approval Application'!AG"&amp;SMALL('Pre-approval Application'!$AL:$AL,ROW()-37)),"")</f>
        <v/>
      </c>
      <c r="F55" s="118" t="str">
        <f ca="1">IFERROR(INDIRECT("'Pre-approval Application'!AI"&amp;SMALL('Pre-approval Application'!$AL:$AL,ROW()-37)),"")</f>
        <v/>
      </c>
    </row>
    <row r="56" spans="1:6" ht="15.75" customHeight="1" x14ac:dyDescent="0.35">
      <c r="A56" s="120" t="str">
        <f ca="1">IFERROR(INDIRECT("'Pre-approval Application'!A"&amp;SMALL('Pre-approval Application'!$AL:$AL,ROW()-37)),"")</f>
        <v/>
      </c>
      <c r="B56" s="116" t="str">
        <f ca="1">IFERROR(INDIRECT("'Pre-approval Application'!D"&amp;SMALL('Pre-approval Application'!$AL:$AL,ROW()-37)),"")</f>
        <v/>
      </c>
      <c r="C56"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6" s="116" t="str">
        <f ca="1">IF(LEFT(Table2[[#This Row],[Code]],2)="FS",IFERROR(INDIRECT("'Pre-approval Application'!AA"&amp;SMALL('Pre-approval Application'!$AL:$AL,ROW()-37)),""),IFERROR(INDIRECT("'Pre-approval Application'!Y"&amp;SMALL('Pre-approval Application'!$AL:$AL,ROW()-37)),""))</f>
        <v/>
      </c>
      <c r="E56" s="116" t="str">
        <f ca="1">IFERROR(INDIRECT("'Pre-approval Application'!AG"&amp;SMALL('Pre-approval Application'!$AL:$AL,ROW()-37)),"")</f>
        <v/>
      </c>
      <c r="F56" s="118" t="str">
        <f ca="1">IFERROR(INDIRECT("'Pre-approval Application'!AI"&amp;SMALL('Pre-approval Application'!$AL:$AL,ROW()-37)),"")</f>
        <v/>
      </c>
    </row>
    <row r="57" spans="1:6" s="124" customFormat="1" ht="15.75" customHeight="1" x14ac:dyDescent="0.35">
      <c r="A57" s="120" t="str">
        <f ca="1">IFERROR(INDIRECT("'Pre-approval Application'!A"&amp;SMALL('Pre-approval Application'!$AL:$AL,ROW()-37)),"")</f>
        <v/>
      </c>
      <c r="B57" s="116" t="str">
        <f ca="1">IFERROR(INDIRECT("'Pre-approval Application'!D"&amp;SMALL('Pre-approval Application'!$AL:$AL,ROW()-37)),"")</f>
        <v/>
      </c>
      <c r="C57"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7" s="116" t="str">
        <f ca="1">IF(LEFT(Table2[[#This Row],[Code]],2)="FS",IFERROR(INDIRECT("'Pre-approval Application'!AA"&amp;SMALL('Pre-approval Application'!$AL:$AL,ROW()-37)),""),IFERROR(INDIRECT("'Pre-approval Application'!Y"&amp;SMALL('Pre-approval Application'!$AL:$AL,ROW()-37)),""))</f>
        <v/>
      </c>
      <c r="E57" s="116" t="str">
        <f ca="1">IFERROR(INDIRECT("'Pre-approval Application'!AG"&amp;SMALL('Pre-approval Application'!$AL:$AL,ROW()-37)),"")</f>
        <v/>
      </c>
      <c r="F57" s="118" t="str">
        <f ca="1">IFERROR(INDIRECT("'Pre-approval Application'!AI"&amp;SMALL('Pre-approval Application'!$AL:$AL,ROW()-37)),"")</f>
        <v/>
      </c>
    </row>
    <row r="58" spans="1:6" s="124" customFormat="1" ht="15.75" customHeight="1" x14ac:dyDescent="0.35">
      <c r="A58" s="120" t="str">
        <f ca="1">IFERROR(INDIRECT("'Pre-approval Application'!A"&amp;SMALL('Pre-approval Application'!$AL:$AL,ROW()-37)),"")</f>
        <v/>
      </c>
      <c r="B58" s="116" t="str">
        <f ca="1">IFERROR(INDIRECT("'Pre-approval Application'!D"&amp;SMALL('Pre-approval Application'!$AL:$AL,ROW()-37)),"")</f>
        <v/>
      </c>
      <c r="C58"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8" s="116" t="str">
        <f ca="1">IF(LEFT(Table2[[#This Row],[Code]],2)="FS",IFERROR(INDIRECT("'Pre-approval Application'!AA"&amp;SMALL('Pre-approval Application'!$AL:$AL,ROW()-37)),""),IFERROR(INDIRECT("'Pre-approval Application'!Y"&amp;SMALL('Pre-approval Application'!$AL:$AL,ROW()-37)),""))</f>
        <v/>
      </c>
      <c r="E58" s="116" t="str">
        <f ca="1">IFERROR(INDIRECT("'Pre-approval Application'!AG"&amp;SMALL('Pre-approval Application'!$AL:$AL,ROW()-37)),"")</f>
        <v/>
      </c>
      <c r="F58" s="118" t="str">
        <f ca="1">IFERROR(INDIRECT("'Pre-approval Application'!AI"&amp;SMALL('Pre-approval Application'!$AL:$AL,ROW()-37)),"")</f>
        <v/>
      </c>
    </row>
    <row r="59" spans="1:6" s="124" customFormat="1" ht="15.75" customHeight="1" x14ac:dyDescent="0.35">
      <c r="A59" s="120" t="str">
        <f ca="1">IFERROR(INDIRECT("'Pre-approval Application'!A"&amp;SMALL('Pre-approval Application'!$AL:$AL,ROW()-37)),"")</f>
        <v/>
      </c>
      <c r="B59" s="116" t="str">
        <f ca="1">IFERROR(INDIRECT("'Pre-approval Application'!D"&amp;SMALL('Pre-approval Application'!$AL:$AL,ROW()-37)),"")</f>
        <v/>
      </c>
      <c r="C59"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9" s="116" t="str">
        <f ca="1">IF(LEFT(Table2[[#This Row],[Code]],2)="FS",IFERROR(INDIRECT("'Pre-approval Application'!AA"&amp;SMALL('Pre-approval Application'!$AL:$AL,ROW()-37)),""),IFERROR(INDIRECT("'Pre-approval Application'!Y"&amp;SMALL('Pre-approval Application'!$AL:$AL,ROW()-37)),""))</f>
        <v/>
      </c>
      <c r="E59" s="116" t="str">
        <f ca="1">IFERROR(INDIRECT("'Pre-approval Application'!AG"&amp;SMALL('Pre-approval Application'!$AL:$AL,ROW()-37)),"")</f>
        <v/>
      </c>
      <c r="F59" s="118" t="str">
        <f ca="1">IFERROR(INDIRECT("'Pre-approval Application'!AI"&amp;SMALL('Pre-approval Application'!$AL:$AL,ROW()-37)),"")</f>
        <v/>
      </c>
    </row>
    <row r="60" spans="1:6" s="124" customFormat="1" ht="15.75" customHeight="1" x14ac:dyDescent="0.35">
      <c r="A60" s="120" t="str">
        <f ca="1">IFERROR(INDIRECT("'Pre-approval Application'!A"&amp;SMALL('Pre-approval Application'!$AL:$AL,ROW()-37)),"")</f>
        <v/>
      </c>
      <c r="B60" s="116" t="str">
        <f ca="1">IFERROR(INDIRECT("'Pre-approval Application'!D"&amp;SMALL('Pre-approval Application'!$AL:$AL,ROW()-37)),"")</f>
        <v/>
      </c>
      <c r="C60"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0" s="116" t="str">
        <f ca="1">IF(LEFT(Table2[[#This Row],[Code]],2)="FS",IFERROR(INDIRECT("'Pre-approval Application'!AA"&amp;SMALL('Pre-approval Application'!$AL:$AL,ROW()-37)),""),IFERROR(INDIRECT("'Pre-approval Application'!Y"&amp;SMALL('Pre-approval Application'!$AL:$AL,ROW()-37)),""))</f>
        <v/>
      </c>
      <c r="E60" s="116" t="str">
        <f ca="1">IFERROR(INDIRECT("'Pre-approval Application'!AG"&amp;SMALL('Pre-approval Application'!$AL:$AL,ROW()-37)),"")</f>
        <v/>
      </c>
      <c r="F60" s="118" t="str">
        <f ca="1">IFERROR(INDIRECT("'Pre-approval Application'!AI"&amp;SMALL('Pre-approval Application'!$AL:$AL,ROW()-37)),"")</f>
        <v/>
      </c>
    </row>
    <row r="61" spans="1:6" s="124" customFormat="1" ht="15.75" customHeight="1" x14ac:dyDescent="0.35">
      <c r="A61" s="120" t="str">
        <f ca="1">IFERROR(INDIRECT("'Pre-approval Application'!A"&amp;SMALL('Pre-approval Application'!$AL:$AL,ROW()-37)),"")</f>
        <v/>
      </c>
      <c r="B61" s="116" t="str">
        <f ca="1">IFERROR(INDIRECT("'Pre-approval Application'!D"&amp;SMALL('Pre-approval Application'!$AL:$AL,ROW()-37)),"")</f>
        <v/>
      </c>
      <c r="C61"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1" s="116" t="str">
        <f ca="1">IF(LEFT(Table2[[#This Row],[Code]],2)="FS",IFERROR(INDIRECT("'Pre-approval Application'!AA"&amp;SMALL('Pre-approval Application'!$AL:$AL,ROW()-37)),""),IFERROR(INDIRECT("'Pre-approval Application'!Y"&amp;SMALL('Pre-approval Application'!$AL:$AL,ROW()-37)),""))</f>
        <v/>
      </c>
      <c r="E61" s="116" t="str">
        <f ca="1">IFERROR(INDIRECT("'Pre-approval Application'!AG"&amp;SMALL('Pre-approval Application'!$AL:$AL,ROW()-37)),"")</f>
        <v/>
      </c>
      <c r="F61" s="118" t="str">
        <f ca="1">IFERROR(INDIRECT("'Pre-approval Application'!AI"&amp;SMALL('Pre-approval Application'!$AL:$AL,ROW()-37)),"")</f>
        <v/>
      </c>
    </row>
    <row r="62" spans="1:6" s="124" customFormat="1" ht="15.75" customHeight="1" x14ac:dyDescent="0.35">
      <c r="A62" s="120" t="str">
        <f ca="1">IFERROR(INDIRECT("'Pre-approval Application'!A"&amp;SMALL('Pre-approval Application'!$AL:$AL,ROW()-37)),"")</f>
        <v/>
      </c>
      <c r="B62" s="116" t="str">
        <f ca="1">IFERROR(INDIRECT("'Pre-approval Application'!D"&amp;SMALL('Pre-approval Application'!$AL:$AL,ROW()-37)),"")</f>
        <v/>
      </c>
      <c r="C62"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2" s="116" t="str">
        <f ca="1">IF(LEFT(Table2[[#This Row],[Code]],2)="FS",IFERROR(INDIRECT("'Pre-approval Application'!AA"&amp;SMALL('Pre-approval Application'!$AL:$AL,ROW()-37)),""),IFERROR(INDIRECT("'Pre-approval Application'!Y"&amp;SMALL('Pre-approval Application'!$AL:$AL,ROW()-37)),""))</f>
        <v/>
      </c>
      <c r="E62" s="116" t="str">
        <f ca="1">IFERROR(INDIRECT("'Pre-approval Application'!AG"&amp;SMALL('Pre-approval Application'!$AL:$AL,ROW()-37)),"")</f>
        <v/>
      </c>
      <c r="F62" s="118" t="str">
        <f ca="1">IFERROR(INDIRECT("'Pre-approval Application'!AI"&amp;SMALL('Pre-approval Application'!$AL:$AL,ROW()-37)),"")</f>
        <v/>
      </c>
    </row>
    <row r="63" spans="1:6" s="124" customFormat="1" ht="15.75" customHeight="1" x14ac:dyDescent="0.35">
      <c r="A63" s="120" t="str">
        <f ca="1">IFERROR(INDIRECT("'Pre-approval Application'!A"&amp;SMALL('Pre-approval Application'!$AL:$AL,ROW()-37)),"")</f>
        <v/>
      </c>
      <c r="B63" s="116" t="str">
        <f ca="1">IFERROR(INDIRECT("'Pre-approval Application'!D"&amp;SMALL('Pre-approval Application'!$AL:$AL,ROW()-37)),"")</f>
        <v/>
      </c>
      <c r="C63"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3" s="116" t="str">
        <f ca="1">IF(LEFT(Table2[[#This Row],[Code]],2)="FS",IFERROR(INDIRECT("'Pre-approval Application'!AA"&amp;SMALL('Pre-approval Application'!$AL:$AL,ROW()-37)),""),IFERROR(INDIRECT("'Pre-approval Application'!Y"&amp;SMALL('Pre-approval Application'!$AL:$AL,ROW()-37)),""))</f>
        <v/>
      </c>
      <c r="E63" s="116" t="str">
        <f ca="1">IFERROR(INDIRECT("'Pre-approval Application'!AG"&amp;SMALL('Pre-approval Application'!$AL:$AL,ROW()-37)),"")</f>
        <v/>
      </c>
      <c r="F63" s="118" t="str">
        <f ca="1">IFERROR(INDIRECT("'Pre-approval Application'!AI"&amp;SMALL('Pre-approval Application'!$AL:$AL,ROW()-37)),"")</f>
        <v/>
      </c>
    </row>
    <row r="64" spans="1:6" s="124" customFormat="1" ht="15.75" customHeight="1" x14ac:dyDescent="0.35">
      <c r="A64" s="120" t="str">
        <f ca="1">IFERROR(INDIRECT("'Pre-approval Application'!A"&amp;SMALL('Pre-approval Application'!$AL:$AL,ROW()-37)),"")</f>
        <v/>
      </c>
      <c r="B64" s="116" t="str">
        <f ca="1">IFERROR(INDIRECT("'Pre-approval Application'!D"&amp;SMALL('Pre-approval Application'!$AL:$AL,ROW()-37)),"")</f>
        <v/>
      </c>
      <c r="C64"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4" s="116" t="str">
        <f ca="1">IF(LEFT(Table2[[#This Row],[Code]],2)="FS",IFERROR(INDIRECT("'Pre-approval Application'!AA"&amp;SMALL('Pre-approval Application'!$AL:$AL,ROW()-37)),""),IFERROR(INDIRECT("'Pre-approval Application'!Y"&amp;SMALL('Pre-approval Application'!$AL:$AL,ROW()-37)),""))</f>
        <v/>
      </c>
      <c r="E64" s="116" t="str">
        <f ca="1">IFERROR(INDIRECT("'Pre-approval Application'!AG"&amp;SMALL('Pre-approval Application'!$AL:$AL,ROW()-37)),"")</f>
        <v/>
      </c>
      <c r="F64" s="118" t="str">
        <f ca="1">IFERROR(INDIRECT("'Pre-approval Application'!AI"&amp;SMALL('Pre-approval Application'!$AL:$AL,ROW()-37)),"")</f>
        <v/>
      </c>
    </row>
    <row r="65" spans="1:6" s="124" customFormat="1" ht="15.75" customHeight="1" x14ac:dyDescent="0.35">
      <c r="A65" s="120" t="str">
        <f ca="1">IFERROR(INDIRECT("'Pre-approval Application'!A"&amp;SMALL('Pre-approval Application'!$AL:$AL,ROW()-37)),"")</f>
        <v/>
      </c>
      <c r="B65" s="116" t="str">
        <f ca="1">IFERROR(INDIRECT("'Pre-approval Application'!D"&amp;SMALL('Pre-approval Application'!$AL:$AL,ROW()-37)),"")</f>
        <v/>
      </c>
      <c r="C65"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5" s="116" t="str">
        <f ca="1">IF(LEFT(Table2[[#This Row],[Code]],2)="FS",IFERROR(INDIRECT("'Pre-approval Application'!AA"&amp;SMALL('Pre-approval Application'!$AL:$AL,ROW()-37)),""),IFERROR(INDIRECT("'Pre-approval Application'!Y"&amp;SMALL('Pre-approval Application'!$AL:$AL,ROW()-37)),""))</f>
        <v/>
      </c>
      <c r="E65" s="116" t="str">
        <f ca="1">IFERROR(INDIRECT("'Pre-approval Application'!AG"&amp;SMALL('Pre-approval Application'!$AL:$AL,ROW()-37)),"")</f>
        <v/>
      </c>
      <c r="F65" s="118" t="str">
        <f ca="1">IFERROR(INDIRECT("'Pre-approval Application'!AI"&amp;SMALL('Pre-approval Application'!$AL:$AL,ROW()-37)),"")</f>
        <v/>
      </c>
    </row>
    <row r="66" spans="1:6" s="124" customFormat="1" ht="15.75" customHeight="1" x14ac:dyDescent="0.35">
      <c r="A66" s="120" t="str">
        <f ca="1">IFERROR(INDIRECT("'Pre-approval Application'!A"&amp;SMALL('Pre-approval Application'!$AL:$AL,ROW()-37)),"")</f>
        <v/>
      </c>
      <c r="B66" s="116" t="str">
        <f ca="1">IFERROR(INDIRECT("'Pre-approval Application'!D"&amp;SMALL('Pre-approval Application'!$AL:$AL,ROW()-37)),"")</f>
        <v/>
      </c>
      <c r="C66"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6" s="116" t="str">
        <f ca="1">IF(LEFT(Table2[[#This Row],[Code]],2)="FS",IFERROR(INDIRECT("'Pre-approval Application'!AA"&amp;SMALL('Pre-approval Application'!$AL:$AL,ROW()-37)),""),IFERROR(INDIRECT("'Pre-approval Application'!Y"&amp;SMALL('Pre-approval Application'!$AL:$AL,ROW()-37)),""))</f>
        <v/>
      </c>
      <c r="E66" s="116" t="str">
        <f ca="1">IFERROR(INDIRECT("'Pre-approval Application'!AG"&amp;SMALL('Pre-approval Application'!$AL:$AL,ROW()-37)),"")</f>
        <v/>
      </c>
      <c r="F66" s="118" t="str">
        <f ca="1">IFERROR(INDIRECT("'Pre-approval Application'!AI"&amp;SMALL('Pre-approval Application'!$AL:$AL,ROW()-37)),"")</f>
        <v/>
      </c>
    </row>
    <row r="67" spans="1:6" s="124" customFormat="1" ht="15.75" customHeight="1" x14ac:dyDescent="0.35">
      <c r="A67" s="120" t="str">
        <f ca="1">IFERROR(INDIRECT("'Pre-approval Application'!A"&amp;SMALL('Pre-approval Application'!$AL:$AL,ROW()-37)),"")</f>
        <v/>
      </c>
      <c r="B67" s="116" t="str">
        <f ca="1">IFERROR(INDIRECT("'Pre-approval Application'!D"&amp;SMALL('Pre-approval Application'!$AL:$AL,ROW()-37)),"")</f>
        <v/>
      </c>
      <c r="C67"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7" s="116" t="str">
        <f ca="1">IF(LEFT(Table2[[#This Row],[Code]],2)="FS",IFERROR(INDIRECT("'Pre-approval Application'!AA"&amp;SMALL('Pre-approval Application'!$AL:$AL,ROW()-37)),""),IFERROR(INDIRECT("'Pre-approval Application'!Y"&amp;SMALL('Pre-approval Application'!$AL:$AL,ROW()-37)),""))</f>
        <v/>
      </c>
      <c r="E67" s="116" t="str">
        <f ca="1">IFERROR(INDIRECT("'Pre-approval Application'!AG"&amp;SMALL('Pre-approval Application'!$AL:$AL,ROW()-37)),"")</f>
        <v/>
      </c>
      <c r="F67" s="118" t="str">
        <f ca="1">IFERROR(INDIRECT("'Pre-approval Application'!AI"&amp;SMALL('Pre-approval Application'!$AL:$AL,ROW()-37)),"")</f>
        <v/>
      </c>
    </row>
    <row r="68" spans="1:6" s="124" customFormat="1" ht="15.75" customHeight="1" x14ac:dyDescent="0.35">
      <c r="A68" s="120" t="str">
        <f ca="1">IFERROR(INDIRECT("'Pre-approval Application'!A"&amp;SMALL('Pre-approval Application'!$AL:$AL,ROW()-37)),"")</f>
        <v/>
      </c>
      <c r="B68" s="116" t="str">
        <f ca="1">IFERROR(INDIRECT("'Pre-approval Application'!D"&amp;SMALL('Pre-approval Application'!$AL:$AL,ROW()-37)),"")</f>
        <v/>
      </c>
      <c r="C68"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8" s="116" t="str">
        <f ca="1">IF(LEFT(Table2[[#This Row],[Code]],2)="FS",IFERROR(INDIRECT("'Pre-approval Application'!AA"&amp;SMALL('Pre-approval Application'!$AL:$AL,ROW()-37)),""),IFERROR(INDIRECT("'Pre-approval Application'!Y"&amp;SMALL('Pre-approval Application'!$AL:$AL,ROW()-37)),""))</f>
        <v/>
      </c>
      <c r="E68" s="116" t="str">
        <f ca="1">IFERROR(INDIRECT("'Pre-approval Application'!AG"&amp;SMALL('Pre-approval Application'!$AL:$AL,ROW()-37)),"")</f>
        <v/>
      </c>
      <c r="F68" s="118" t="str">
        <f ca="1">IFERROR(INDIRECT("'Pre-approval Application'!AI"&amp;SMALL('Pre-approval Application'!$AL:$AL,ROW()-37)),"")</f>
        <v/>
      </c>
    </row>
    <row r="69" spans="1:6" s="124" customFormat="1" ht="15.75" customHeight="1" x14ac:dyDescent="0.35">
      <c r="A69" s="120" t="str">
        <f ca="1">IFERROR(INDIRECT("'Pre-approval Application'!A"&amp;SMALL('Pre-approval Application'!$AL:$AL,ROW()-37)),"")</f>
        <v/>
      </c>
      <c r="B69" s="116" t="str">
        <f ca="1">IFERROR(INDIRECT("'Pre-approval Application'!D"&amp;SMALL('Pre-approval Application'!$AL:$AL,ROW()-37)),"")</f>
        <v/>
      </c>
      <c r="C69"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9" s="116" t="str">
        <f ca="1">IF(LEFT(Table2[[#This Row],[Code]],2)="FS",IFERROR(INDIRECT("'Pre-approval Application'!AA"&amp;SMALL('Pre-approval Application'!$AL:$AL,ROW()-37)),""),IFERROR(INDIRECT("'Pre-approval Application'!Y"&amp;SMALL('Pre-approval Application'!$AL:$AL,ROW()-37)),""))</f>
        <v/>
      </c>
      <c r="E69" s="116" t="str">
        <f ca="1">IFERROR(INDIRECT("'Pre-approval Application'!AG"&amp;SMALL('Pre-approval Application'!$AL:$AL,ROW()-37)),"")</f>
        <v/>
      </c>
      <c r="F69" s="118" t="str">
        <f ca="1">IFERROR(INDIRECT("'Pre-approval Application'!AI"&amp;SMALL('Pre-approval Application'!$AL:$AL,ROW()-37)),"")</f>
        <v/>
      </c>
    </row>
    <row r="70" spans="1:6" ht="15.75" customHeight="1" x14ac:dyDescent="0.35">
      <c r="A70" s="120" t="str">
        <f ca="1">IFERROR(INDIRECT("'Pre-approval Application'!A"&amp;SMALL('Pre-approval Application'!$AL:$AL,ROW()-37)),"")</f>
        <v/>
      </c>
      <c r="B70" s="116" t="str">
        <f ca="1">IFERROR(INDIRECT("'Pre-approval Application'!D"&amp;SMALL('Pre-approval Application'!$AL:$AL,ROW()-37)),"")</f>
        <v/>
      </c>
      <c r="C70"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0" s="116" t="str">
        <f ca="1">IF(LEFT(Table2[[#This Row],[Code]],2)="FS",IFERROR(INDIRECT("'Pre-approval Application'!AA"&amp;SMALL('Pre-approval Application'!$AL:$AL,ROW()-37)),""),IFERROR(INDIRECT("'Pre-approval Application'!Y"&amp;SMALL('Pre-approval Application'!$AL:$AL,ROW()-37)),""))</f>
        <v/>
      </c>
      <c r="E70" s="116" t="str">
        <f ca="1">IFERROR(INDIRECT("'Pre-approval Application'!AG"&amp;SMALL('Pre-approval Application'!$AL:$AL,ROW()-37)),"")</f>
        <v/>
      </c>
      <c r="F70" s="118" t="str">
        <f ca="1">IFERROR(INDIRECT("'Pre-approval Application'!AI"&amp;SMALL('Pre-approval Application'!$AL:$AL,ROW()-37)),"")</f>
        <v/>
      </c>
    </row>
    <row r="71" spans="1:6" ht="15.75" customHeight="1" x14ac:dyDescent="0.35">
      <c r="A71" s="120" t="str">
        <f ca="1">IFERROR(INDIRECT("'Pre-approval Application'!A"&amp;SMALL('Pre-approval Application'!$AL:$AL,ROW()-37)),"")</f>
        <v/>
      </c>
      <c r="B71" s="116" t="str">
        <f ca="1">IFERROR(INDIRECT("'Pre-approval Application'!D"&amp;SMALL('Pre-approval Application'!$AL:$AL,ROW()-37)),"")</f>
        <v/>
      </c>
      <c r="C71"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1" s="116" t="str">
        <f ca="1">IF(LEFT(Table2[[#This Row],[Code]],2)="FS",IFERROR(INDIRECT("'Pre-approval Application'!AA"&amp;SMALL('Pre-approval Application'!$AL:$AL,ROW()-37)),""),IFERROR(INDIRECT("'Pre-approval Application'!Y"&amp;SMALL('Pre-approval Application'!$AL:$AL,ROW()-37)),""))</f>
        <v/>
      </c>
      <c r="E71" s="116" t="str">
        <f ca="1">IFERROR(INDIRECT("'Pre-approval Application'!AG"&amp;SMALL('Pre-approval Application'!$AL:$AL,ROW()-37)),"")</f>
        <v/>
      </c>
      <c r="F71" s="118" t="str">
        <f ca="1">IFERROR(INDIRECT("'Pre-approval Application'!AI"&amp;SMALL('Pre-approval Application'!$AL:$AL,ROW()-37)),"")</f>
        <v/>
      </c>
    </row>
    <row r="72" spans="1:6" ht="15.75" customHeight="1" x14ac:dyDescent="0.35">
      <c r="A72" s="120" t="str">
        <f ca="1">IFERROR(INDIRECT("'Pre-approval Application'!A"&amp;SMALL('Pre-approval Application'!$AL:$AL,ROW()-37)),"")</f>
        <v/>
      </c>
      <c r="B72" s="116" t="str">
        <f ca="1">IFERROR(INDIRECT("'Pre-approval Application'!D"&amp;SMALL('Pre-approval Application'!$AL:$AL,ROW()-37)),"")</f>
        <v/>
      </c>
      <c r="C72"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2" s="116" t="str">
        <f ca="1">IF(LEFT(Table2[[#This Row],[Code]],2)="FS",IFERROR(INDIRECT("'Pre-approval Application'!AA"&amp;SMALL('Pre-approval Application'!$AL:$AL,ROW()-37)),""),IFERROR(INDIRECT("'Pre-approval Application'!Y"&amp;SMALL('Pre-approval Application'!$AL:$AL,ROW()-37)),""))</f>
        <v/>
      </c>
      <c r="E72" s="116" t="str">
        <f ca="1">IFERROR(INDIRECT("'Pre-approval Application'!AG"&amp;SMALL('Pre-approval Application'!$AL:$AL,ROW()-37)),"")</f>
        <v/>
      </c>
      <c r="F72" s="118" t="str">
        <f ca="1">IFERROR(INDIRECT("'Pre-approval Application'!AI"&amp;SMALL('Pre-approval Application'!$AL:$AL,ROW()-37)),"")</f>
        <v/>
      </c>
    </row>
    <row r="73" spans="1:6" ht="15.75" customHeight="1" x14ac:dyDescent="0.35">
      <c r="A73" s="120" t="str">
        <f ca="1">IFERROR(INDIRECT("'Pre-approval Application'!A"&amp;SMALL('Pre-approval Application'!$AL:$AL,ROW()-37)),"")</f>
        <v/>
      </c>
      <c r="B73" s="116" t="str">
        <f ca="1">IFERROR(INDIRECT("'Pre-approval Application'!D"&amp;SMALL('Pre-approval Application'!$AL:$AL,ROW()-37)),"")</f>
        <v/>
      </c>
      <c r="C73"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3" s="116" t="str">
        <f ca="1">IF(LEFT(Table2[[#This Row],[Code]],2)="FS",IFERROR(INDIRECT("'Pre-approval Application'!AA"&amp;SMALL('Pre-approval Application'!$AL:$AL,ROW()-37)),""),IFERROR(INDIRECT("'Pre-approval Application'!Y"&amp;SMALL('Pre-approval Application'!$AL:$AL,ROW()-37)),""))</f>
        <v/>
      </c>
      <c r="E73" s="116" t="str">
        <f ca="1">IFERROR(INDIRECT("'Pre-approval Application'!AG"&amp;SMALL('Pre-approval Application'!$AL:$AL,ROW()-37)),"")</f>
        <v/>
      </c>
      <c r="F73" s="118" t="str">
        <f ca="1">IFERROR(INDIRECT("'Pre-approval Application'!AI"&amp;SMALL('Pre-approval Application'!$AL:$AL,ROW()-37)),"")</f>
        <v/>
      </c>
    </row>
    <row r="74" spans="1:6" ht="15.75" customHeight="1" x14ac:dyDescent="0.35">
      <c r="A74" s="120" t="str">
        <f ca="1">IFERROR(INDIRECT("'Pre-approval Application'!A"&amp;SMALL('Pre-approval Application'!$AL:$AL,ROW()-37)),"")</f>
        <v/>
      </c>
      <c r="B74" s="116" t="str">
        <f ca="1">IFERROR(INDIRECT("'Pre-approval Application'!D"&amp;SMALL('Pre-approval Application'!$AL:$AL,ROW()-37)),"")</f>
        <v/>
      </c>
      <c r="C74" s="116"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4" s="116" t="str">
        <f ca="1">IF(LEFT(Table2[[#This Row],[Code]],2)="FS",IFERROR(INDIRECT("'Pre-approval Application'!AA"&amp;SMALL('Pre-approval Application'!$AL:$AL,ROW()-37)),""),IFERROR(INDIRECT("'Pre-approval Application'!Y"&amp;SMALL('Pre-approval Application'!$AL:$AL,ROW()-37)),""))</f>
        <v/>
      </c>
      <c r="E74" s="116" t="str">
        <f ca="1">IFERROR(INDIRECT("'Pre-approval Application'!AG"&amp;SMALL('Pre-approval Application'!$AL:$AL,ROW()-37)),"")</f>
        <v/>
      </c>
      <c r="F74" s="118" t="str">
        <f ca="1">IFERROR(INDIRECT("'Pre-approval Application'!AI"&amp;SMALL('Pre-approval Application'!$AL:$AL,ROW()-37)),"")</f>
        <v/>
      </c>
    </row>
    <row r="75" spans="1:6" ht="23.15" customHeight="1" x14ac:dyDescent="0.35">
      <c r="B75" s="116" t="str">
        <f ca="1">IFERROR(IF(OR(LEFT(#REF!,3)="REF",LEFT(#REF!,3)="RFC"),"",T(INDIRECT("'Pre-approval Application'!D"&amp;SMALL('Pre-approval Application'!#REF!,ROW()-17)))),"")</f>
        <v/>
      </c>
      <c r="C75" s="117" t="str">
        <f ca="1">IFERROR(IF(INDIRECT("'Pre-approval Application'!AK"&amp;SMALL('Pre-approval Application'!#REF!,ROW()-17)),"Yes","No"),"")</f>
        <v/>
      </c>
      <c r="D75" s="117" t="str">
        <f ca="1">IFERROR(INDIRECT("'Pre-approval Application'!A"&amp;SMALL('Pre-approval Application'!#REF!,ROW()-17)),"")</f>
        <v/>
      </c>
      <c r="E75" s="119"/>
    </row>
    <row r="76" spans="1:6" ht="14.25" hidden="1" customHeight="1" x14ac:dyDescent="0.35">
      <c r="B76" s="116" t="str">
        <f ca="1">IFERROR(IF(OR(LEFT(#REF!,3)="REF",LEFT(#REF!,3)="RFC"),"",T(INDIRECT("'Pre-approval Application'!D"&amp;SMALL('Pre-approval Application'!#REF!,ROW()-17)))),"")</f>
        <v/>
      </c>
      <c r="C76" s="117" t="str">
        <f ca="1">IFERROR(IF(INDIRECT("'Pre-approval Application'!AK"&amp;SMALL('Pre-approval Application'!#REF!,ROW()-17)),"Yes","No"),"")</f>
        <v/>
      </c>
      <c r="D76" s="117" t="str">
        <f ca="1">IFERROR(INDIRECT("'Pre-approval Application'!A"&amp;SMALL('Pre-approval Application'!#REF!,ROW()-17)),"")</f>
        <v/>
      </c>
      <c r="E76" s="119"/>
    </row>
    <row r="77" spans="1:6" ht="14.25" hidden="1" customHeight="1" x14ac:dyDescent="0.35">
      <c r="B77" s="116" t="str">
        <f ca="1">IFERROR(IF(OR(LEFT(#REF!,3)="REF",LEFT(#REF!,3)="RFC"),"",T(INDIRECT("'Pre-approval Application'!D"&amp;SMALL('Pre-approval Application'!#REF!,ROW()-17)))),"")</f>
        <v/>
      </c>
      <c r="C77" s="117" t="str">
        <f ca="1">IFERROR(IF(INDIRECT("'Pre-approval Application'!AK"&amp;SMALL('Pre-approval Application'!#REF!,ROW()-17)),"Yes","No"),"")</f>
        <v/>
      </c>
      <c r="D77" s="117" t="str">
        <f ca="1">IFERROR(INDIRECT("'Pre-approval Application'!A"&amp;SMALL('Pre-approval Application'!#REF!,ROW()-17)),"")</f>
        <v/>
      </c>
      <c r="E77" s="119"/>
    </row>
    <row r="78" spans="1:6" ht="14.25" hidden="1" customHeight="1" x14ac:dyDescent="0.35">
      <c r="B78" s="116" t="str">
        <f ca="1">IFERROR(IF(OR(LEFT(#REF!,3)="REF",LEFT(#REF!,3)="RFC"),"",T(INDIRECT("'Pre-approval Application'!D"&amp;SMALL('Pre-approval Application'!#REF!,ROW()-17)))),"")</f>
        <v/>
      </c>
      <c r="C78" s="117" t="str">
        <f ca="1">IFERROR(IF(INDIRECT("'Pre-approval Application'!AK"&amp;SMALL('Pre-approval Application'!#REF!,ROW()-17)),"Yes","No"),"")</f>
        <v/>
      </c>
      <c r="D78" s="117" t="str">
        <f ca="1">IFERROR(INDIRECT("'Pre-approval Application'!A"&amp;SMALL('Pre-approval Application'!#REF!,ROW()-17)),"")</f>
        <v/>
      </c>
      <c r="E78" s="119"/>
    </row>
    <row r="79" spans="1:6" ht="14.25" hidden="1" customHeight="1" x14ac:dyDescent="0.35">
      <c r="B79" s="116" t="str">
        <f ca="1">IFERROR(IF(OR(LEFT(#REF!,3)="REF",LEFT(#REF!,3)="RFC"),"",T(INDIRECT("'Pre-approval Application'!D"&amp;SMALL('Pre-approval Application'!#REF!,ROW()-17)))),"")</f>
        <v/>
      </c>
      <c r="C79" s="117" t="str">
        <f ca="1">IFERROR(IF(INDIRECT("'Pre-approval Application'!AK"&amp;SMALL('Pre-approval Application'!#REF!,ROW()-17)),"Yes","No"),"")</f>
        <v/>
      </c>
      <c r="D79" s="117" t="str">
        <f ca="1">IFERROR(INDIRECT("'Pre-approval Application'!A"&amp;SMALL('Pre-approval Application'!#REF!,ROW()-17)),"")</f>
        <v/>
      </c>
      <c r="E79" s="119"/>
    </row>
    <row r="80" spans="1:6" ht="14.25" hidden="1" customHeight="1" x14ac:dyDescent="0.35">
      <c r="B80" s="116" t="str">
        <f ca="1">IFERROR(IF(OR(LEFT(#REF!,3)="REF",LEFT(#REF!,3)="RFC"),"",T(INDIRECT("'Pre-approval Application'!D"&amp;SMALL('Pre-approval Application'!#REF!,ROW()-17)))),"")</f>
        <v/>
      </c>
      <c r="C80" s="117" t="str">
        <f ca="1">IFERROR(IF(INDIRECT("'Pre-approval Application'!AK"&amp;SMALL('Pre-approval Application'!#REF!,ROW()-17)),"Yes","No"),"")</f>
        <v/>
      </c>
      <c r="D80" s="117" t="str">
        <f ca="1">IFERROR(INDIRECT("'Pre-approval Application'!A"&amp;SMALL('Pre-approval Application'!#REF!,ROW()-17)),"")</f>
        <v/>
      </c>
      <c r="E80" s="119"/>
    </row>
    <row r="81" spans="2:5" ht="14.25" hidden="1" customHeight="1" x14ac:dyDescent="0.35">
      <c r="B81" s="116" t="str">
        <f ca="1">IFERROR(IF(OR(LEFT(#REF!,3)="REF",LEFT(#REF!,3)="RFC"),"",T(INDIRECT("'Pre-approval Application'!D"&amp;SMALL('Pre-approval Application'!#REF!,ROW()-17)))),"")</f>
        <v/>
      </c>
      <c r="C81" s="117" t="str">
        <f ca="1">IFERROR(IF(INDIRECT("'Pre-approval Application'!AK"&amp;SMALL('Pre-approval Application'!#REF!,ROW()-17)),"Yes","No"),"")</f>
        <v/>
      </c>
      <c r="D81" s="120" t="str">
        <f ca="1">IFERROR(INDIRECT("'Pre-approval Application'!A"&amp;SMALL('Pre-approval Application'!#REF!,ROW()-17)),"")</f>
        <v/>
      </c>
      <c r="E81" s="119"/>
    </row>
    <row r="82" spans="2:5" ht="14.25" hidden="1" customHeight="1" x14ac:dyDescent="0.35">
      <c r="B82" s="116" t="str">
        <f ca="1">IFERROR(IF(OR(LEFT(#REF!,3)="REF",LEFT(#REF!,3)="RFC"),"",T(INDIRECT("'Pre-approval Application'!D"&amp;SMALL('Pre-approval Application'!#REF!,ROW()-17)))),"")</f>
        <v/>
      </c>
      <c r="C82" s="117" t="str">
        <f ca="1">IFERROR(IF(INDIRECT("'Pre-approval Application'!AK"&amp;SMALL('Pre-approval Application'!#REF!,ROW()-17)),"Yes","No"),"")</f>
        <v/>
      </c>
      <c r="D82" s="120" t="str">
        <f ca="1">IFERROR(INDIRECT("'Pre-approval Application'!A"&amp;SMALL('Pre-approval Application'!#REF!,ROW()-17)),"")</f>
        <v/>
      </c>
      <c r="E82" s="119"/>
    </row>
    <row r="83" spans="2:5" ht="14.25" hidden="1" customHeight="1" x14ac:dyDescent="0.35">
      <c r="B83" s="121" t="str">
        <f ca="1">IFERROR(IF(OR(LEFT(#REF!,3)="REF",LEFT(#REF!,3)="RFC"),"",T(INDIRECT("'Pre-approval Application'!D"&amp;SMALL('Pre-approval Application'!#REF!,ROW()-17)))),"")</f>
        <v/>
      </c>
      <c r="C83" s="120" t="str">
        <f ca="1">IFERROR(IF(INDIRECT("'Pre-approval Application'!AK"&amp;SMALL('Pre-approval Application'!#REF!,ROW()-17)),"Yes","No"),"")</f>
        <v/>
      </c>
      <c r="D83" s="120" t="str">
        <f ca="1">IFERROR(INDIRECT("'Pre-approval Application'!A"&amp;SMALL('Pre-approval Application'!#REF!,ROW()-17)),"")</f>
        <v/>
      </c>
      <c r="E83" s="119"/>
    </row>
    <row r="84" spans="2:5" ht="14.25" hidden="1" customHeight="1" x14ac:dyDescent="0.35">
      <c r="B84" s="121" t="str">
        <f ca="1">IFERROR(IF(OR(LEFT(#REF!,3)="REF",LEFT(#REF!,3)="RFC"),"",T(INDIRECT("'Pre-approval Application'!D"&amp;SMALL('Pre-approval Application'!#REF!,ROW()-17)))),"")</f>
        <v/>
      </c>
      <c r="C84" s="120" t="str">
        <f ca="1">IFERROR(IF(INDIRECT("'Pre-approval Application'!AK"&amp;SMALL('Pre-approval Application'!#REF!,ROW()-17)),"Yes","No"),"")</f>
        <v/>
      </c>
      <c r="D84" s="120" t="str">
        <f ca="1">IFERROR(INDIRECT("'Pre-approval Application'!A"&amp;SMALL('Pre-approval Application'!#REF!,ROW()-17)),"")</f>
        <v/>
      </c>
      <c r="E84" s="119"/>
    </row>
    <row r="85" spans="2:5" ht="14.25" hidden="1" customHeight="1" x14ac:dyDescent="0.35">
      <c r="B85" s="121" t="str">
        <f ca="1">IFERROR(IF(OR(LEFT(#REF!,3)="REF",LEFT(#REF!,3)="RFC"),"",T(INDIRECT("'Pre-approval Application'!D"&amp;SMALL('Pre-approval Application'!#REF!,ROW()-17)))),"")</f>
        <v/>
      </c>
      <c r="C85" s="120" t="str">
        <f ca="1">IFERROR(IF(INDIRECT("'Pre-approval Application'!AK"&amp;SMALL('Pre-approval Application'!#REF!,ROW()-17)),"Yes","No"),"")</f>
        <v/>
      </c>
      <c r="D85" s="120" t="str">
        <f ca="1">IFERROR(INDIRECT("'Pre-approval Application'!A"&amp;SMALL('Pre-approval Application'!#REF!,ROW()-17)),"")</f>
        <v/>
      </c>
      <c r="E85" s="119"/>
    </row>
    <row r="86" spans="2:5" ht="14.25" hidden="1" customHeight="1" x14ac:dyDescent="0.35">
      <c r="B86" s="116" t="str">
        <f ca="1">IFERROR(IF(OR(LEFT(#REF!,3)="REF",LEFT(#REF!,3)="RFC"),"",T(INDIRECT("'Pre-approval Application'!D"&amp;SMALL('Pre-approval Application'!#REF!,ROW()-17)))),"")</f>
        <v/>
      </c>
      <c r="C86" s="117" t="str">
        <f ca="1">IFERROR(IF(INDIRECT("'Pre-approval Application'!AK"&amp;SMALL('Pre-approval Application'!#REF!,ROW()-17)),"Yes","No"),"")</f>
        <v/>
      </c>
      <c r="D86" s="117" t="str">
        <f ca="1">IFERROR(INDIRECT("'Pre-approval Application'!A"&amp;SMALL('Pre-approval Application'!#REF!,ROW()-17)),"")</f>
        <v/>
      </c>
      <c r="E86" s="119"/>
    </row>
    <row r="87" spans="2:5" ht="14.25" hidden="1" customHeight="1" x14ac:dyDescent="0.35">
      <c r="B87" s="116" t="str">
        <f ca="1">IFERROR(IF(OR(LEFT(#REF!,3)="REF",LEFT(#REF!,3)="RFC"),"",T(INDIRECT("'Pre-approval Application'!D"&amp;SMALL('Pre-approval Application'!#REF!,ROW()-17)))),"")</f>
        <v/>
      </c>
      <c r="C87" s="117" t="str">
        <f ca="1">IFERROR(IF(INDIRECT("'Pre-approval Application'!AK"&amp;SMALL('Pre-approval Application'!#REF!,ROW()-17)),"Yes","No"),"")</f>
        <v/>
      </c>
      <c r="D87" s="117" t="str">
        <f ca="1">IFERROR(INDIRECT("'Pre-approval Application'!A"&amp;SMALL('Pre-approval Application'!#REF!,ROW()-17)),"")</f>
        <v/>
      </c>
      <c r="E87" s="119"/>
    </row>
    <row r="88" spans="2:5" ht="14.25" hidden="1" customHeight="1" x14ac:dyDescent="0.35">
      <c r="B88" s="116" t="str">
        <f ca="1">IFERROR(IF(OR(LEFT(#REF!,3)="REF",LEFT(#REF!,3)="RFC"),"",T(INDIRECT("'Pre-approval Application'!D"&amp;SMALL('Pre-approval Application'!#REF!,ROW()-17)))),"")</f>
        <v/>
      </c>
      <c r="C88" s="117" t="str">
        <f ca="1">IFERROR(IF(INDIRECT("'Pre-approval Application'!AK"&amp;SMALL('Pre-approval Application'!#REF!,ROW()-17)),"Yes","No"),"")</f>
        <v/>
      </c>
      <c r="D88" s="117" t="str">
        <f ca="1">IFERROR(INDIRECT("'Pre-approval Application'!A"&amp;SMALL('Pre-approval Application'!#REF!,ROW()-17)),"")</f>
        <v/>
      </c>
      <c r="E88" s="119"/>
    </row>
    <row r="89" spans="2:5" ht="10.75" hidden="1" customHeight="1" x14ac:dyDescent="0.35">
      <c r="B89" s="116" t="str">
        <f ca="1">IFERROR(IF(OR(LEFT(#REF!,3)="REF",LEFT(#REF!,3)="RFC"),"",T(INDIRECT("'Pre-approval Application'!D"&amp;SMALL('Pre-approval Application'!#REF!,ROW()-17)))),"")</f>
        <v/>
      </c>
      <c r="C89" s="117" t="str">
        <f ca="1">IFERROR(IF(INDIRECT("'Pre-approval Application'!AK"&amp;SMALL('Pre-approval Application'!#REF!,ROW()-17)),"Yes","No"),"")</f>
        <v/>
      </c>
      <c r="D89" s="117" t="str">
        <f ca="1">IFERROR(INDIRECT("'Pre-approval Application'!A"&amp;SMALL('Pre-approval Application'!#REF!,ROW()-17)),"")</f>
        <v/>
      </c>
      <c r="E89" s="119"/>
    </row>
    <row r="90" spans="2:5" ht="14.25" hidden="1" customHeight="1" x14ac:dyDescent="0.35">
      <c r="B90" s="116" t="str">
        <f ca="1">IFERROR(IF(OR(LEFT(#REF!,3)="REF",LEFT(#REF!,3)="RFC"),"",T(INDIRECT("'Pre-approval Application'!D"&amp;SMALL('Pre-approval Application'!#REF!,ROW()-17)))),"")</f>
        <v/>
      </c>
      <c r="C90" s="117" t="str">
        <f ca="1">IFERROR(IF(INDIRECT("'Pre-approval Application'!AK"&amp;SMALL('Pre-approval Application'!#REF!,ROW()-17)),"Yes","No"),"")</f>
        <v/>
      </c>
      <c r="D90" s="117" t="str">
        <f ca="1">IFERROR(INDIRECT("'Pre-approval Application'!A"&amp;SMALL('Pre-approval Application'!#REF!,ROW()-17)),"")</f>
        <v/>
      </c>
      <c r="E90" s="119"/>
    </row>
    <row r="91" spans="2:5" ht="14.25" hidden="1" customHeight="1" x14ac:dyDescent="0.35">
      <c r="B91" s="116" t="str">
        <f ca="1">IFERROR(IF(OR(LEFT(#REF!,3)="REF",LEFT(#REF!,3)="RFC"),"",T(INDIRECT("'Pre-approval Application'!D"&amp;SMALL('Pre-approval Application'!#REF!,ROW()-17)))),"")</f>
        <v/>
      </c>
      <c r="C91" s="117" t="str">
        <f ca="1">IFERROR(IF(INDIRECT("'Pre-approval Application'!AK"&amp;SMALL('Pre-approval Application'!#REF!,ROW()-17)),"Yes","No"),"")</f>
        <v/>
      </c>
      <c r="D91" s="117" t="str">
        <f ca="1">IFERROR(INDIRECT("'Pre-approval Application'!A"&amp;SMALL('Pre-approval Application'!#REF!,ROW()-17)),"")</f>
        <v/>
      </c>
      <c r="E91" s="119"/>
    </row>
    <row r="92" spans="2:5" ht="14.25" hidden="1" customHeight="1" x14ac:dyDescent="0.35">
      <c r="B92" s="116" t="str">
        <f ca="1">IFERROR(IF(OR(LEFT(#REF!,3)="REF",LEFT(#REF!,3)="RFC"),"",T(INDIRECT("'Pre-approval Application'!D"&amp;SMALL('Pre-approval Application'!#REF!,ROW()-17)))),"")</f>
        <v/>
      </c>
      <c r="C92" s="117" t="str">
        <f ca="1">IFERROR(IF(INDIRECT("'Pre-approval Application'!AK"&amp;SMALL('Pre-approval Application'!#REF!,ROW()-17)),"Yes","No"),"")</f>
        <v/>
      </c>
      <c r="D92" s="117" t="str">
        <f ca="1">IFERROR(INDIRECT("'Pre-approval Application'!A"&amp;SMALL('Pre-approval Application'!#REF!,ROW()-17)),"")</f>
        <v/>
      </c>
      <c r="E92" s="119"/>
    </row>
    <row r="93" spans="2:5" ht="14.25" hidden="1" customHeight="1" x14ac:dyDescent="0.35">
      <c r="B93" s="116" t="str">
        <f ca="1">IFERROR(IF(OR(LEFT(#REF!,3)="REF",LEFT(#REF!,3)="RFC"),"",T(INDIRECT("'Pre-approval Application'!D"&amp;SMALL('Pre-approval Application'!#REF!,ROW()-17)))),"")</f>
        <v/>
      </c>
      <c r="C93" s="117" t="str">
        <f ca="1">IFERROR(IF(INDIRECT("'Pre-approval Application'!AK"&amp;SMALL('Pre-approval Application'!#REF!,ROW()-17)),"Yes","No"),"")</f>
        <v/>
      </c>
      <c r="D93" s="120" t="str">
        <f ca="1">IFERROR(INDIRECT("'Pre-approval Application'!A"&amp;SMALL('Pre-approval Application'!#REF!,ROW()-17)),"")</f>
        <v/>
      </c>
      <c r="E93" s="119"/>
    </row>
    <row r="94" spans="2:5" ht="14.25" hidden="1" customHeight="1" x14ac:dyDescent="0.35">
      <c r="B94" s="116" t="str">
        <f ca="1">IFERROR(IF(OR(LEFT(#REF!,3)="REF",LEFT(#REF!,3)="RFC"),"",T(INDIRECT("'Pre-approval Application'!D"&amp;SMALL('Pre-approval Application'!#REF!,ROW()-17)))),"")</f>
        <v/>
      </c>
      <c r="C94" s="117" t="str">
        <f ca="1">IFERROR(IF(INDIRECT("'Pre-approval Application'!AK"&amp;SMALL('Pre-approval Application'!#REF!,ROW()-17)),"Yes","No"),"")</f>
        <v/>
      </c>
      <c r="D94" s="120" t="str">
        <f ca="1">IFERROR(INDIRECT("'Pre-approval Application'!A"&amp;SMALL('Pre-approval Application'!#REF!,ROW()-17)),"")</f>
        <v/>
      </c>
      <c r="E94" s="119"/>
    </row>
    <row r="95" spans="2:5" ht="14.25" hidden="1" customHeight="1" x14ac:dyDescent="0.35">
      <c r="B95" s="121" t="str">
        <f ca="1">IFERROR(IF(OR(LEFT(#REF!,3)="REF",LEFT(#REF!,3)="RFC"),"",T(INDIRECT("'Pre-approval Application'!D"&amp;SMALL('Pre-approval Application'!#REF!,ROW()-17)))),"")</f>
        <v/>
      </c>
      <c r="C95" s="120" t="str">
        <f ca="1">IFERROR(IF(INDIRECT("'Pre-approval Application'!AK"&amp;SMALL('Pre-approval Application'!#REF!,ROW()-17)),"Yes","No"),"")</f>
        <v/>
      </c>
      <c r="D95" s="120" t="str">
        <f ca="1">IFERROR(INDIRECT("'Pre-approval Application'!A"&amp;SMALL('Pre-approval Application'!#REF!,ROW()-17)),"")</f>
        <v/>
      </c>
      <c r="E95" s="119"/>
    </row>
    <row r="96" spans="2:5" ht="14.25" hidden="1" customHeight="1" x14ac:dyDescent="0.35">
      <c r="B96" s="121" t="str">
        <f ca="1">IFERROR(IF(OR(LEFT(#REF!,3)="REF",LEFT(#REF!,3)="RFC"),"",T(INDIRECT("'Pre-approval Application'!D"&amp;SMALL('Pre-approval Application'!#REF!,ROW()-17)))),"")</f>
        <v/>
      </c>
      <c r="C96" s="120" t="str">
        <f ca="1">IFERROR(IF(INDIRECT("'Pre-approval Application'!AK"&amp;SMALL('Pre-approval Application'!#REF!,ROW()-17)),"Yes","No"),"")</f>
        <v/>
      </c>
      <c r="D96" s="120" t="str">
        <f ca="1">IFERROR(INDIRECT("'Pre-approval Application'!A"&amp;SMALL('Pre-approval Application'!#REF!,ROW()-17)),"")</f>
        <v/>
      </c>
      <c r="E96" s="119"/>
    </row>
    <row r="97" spans="2:5" ht="14.25" hidden="1" customHeight="1" x14ac:dyDescent="0.35">
      <c r="B97" s="121" t="str">
        <f ca="1">IFERROR(IF(OR(LEFT(#REF!,3)="REF",LEFT(#REF!,3)="RFC"),"",T(INDIRECT("'Pre-approval Application'!D"&amp;SMALL('Pre-approval Application'!#REF!,ROW()-17)))),"")</f>
        <v/>
      </c>
      <c r="C97" s="120" t="str">
        <f ca="1">IFERROR(IF(INDIRECT("'Pre-approval Application'!AK"&amp;SMALL('Pre-approval Application'!#REF!,ROW()-17)),"Yes","No"),"")</f>
        <v/>
      </c>
      <c r="D97" s="120" t="str">
        <f ca="1">IFERROR(INDIRECT("'Pre-approval Application'!A"&amp;SMALL('Pre-approval Application'!#REF!,ROW()-17)),"")</f>
        <v/>
      </c>
      <c r="E97" s="119"/>
    </row>
    <row r="98" spans="2:5" ht="14.25" hidden="1" customHeight="1" x14ac:dyDescent="0.35"/>
    <row r="99" spans="2:5" ht="14.25" hidden="1" customHeight="1" x14ac:dyDescent="0.35"/>
    <row r="100" spans="2:5" ht="14.25" hidden="1" customHeight="1" x14ac:dyDescent="0.35"/>
    <row r="101" spans="2:5" ht="14.25" hidden="1" customHeight="1" x14ac:dyDescent="0.35"/>
    <row r="102" spans="2:5" ht="14.25" hidden="1" customHeight="1" x14ac:dyDescent="0.35"/>
    <row r="103" spans="2:5" ht="14.25" hidden="1" customHeight="1" x14ac:dyDescent="0.35"/>
    <row r="104" spans="2:5" ht="14.25" customHeight="1" x14ac:dyDescent="0.35"/>
    <row r="105" spans="2:5" ht="14.25" customHeight="1" x14ac:dyDescent="0.35"/>
  </sheetData>
  <sheetProtection selectLockedCells="1"/>
  <mergeCells count="8">
    <mergeCell ref="B21:F21"/>
    <mergeCell ref="B23:F23"/>
    <mergeCell ref="B8:D8"/>
    <mergeCell ref="B9:D9"/>
    <mergeCell ref="B11:D11"/>
    <mergeCell ref="B19:E19"/>
    <mergeCell ref="B13:F13"/>
    <mergeCell ref="B22:F22"/>
  </mergeCells>
  <pageMargins left="0.25" right="0.25" top="0.72916666666666663" bottom="0.75" header="0.3" footer="0.3"/>
  <pageSetup orientation="portrait" horizontalDpi="1200" verticalDpi="1200" r:id="rId1"/>
  <headerFooter scaleWithDoc="0">
    <oddHeader>&amp;C&amp;"-,Bold"&amp;12Business Energy Rebates Pre-approval Letter</oddHeader>
    <oddFooter>&amp;L&amp;K01+017855-MY-DCSEU (855-693-2738)&amp;C&amp;K01+01780 M Street, SE, Suite 310
Washington, DC 20003&amp;R&amp;K01+017www.DCSEU.com</oddFooter>
  </headerFooter>
  <rowBreaks count="1" manualBreakCount="1">
    <brk id="30" max="5"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I75"/>
  <sheetViews>
    <sheetView showGridLines="0" view="pageBreakPreview" zoomScaleNormal="100" zoomScaleSheetLayoutView="100" workbookViewId="0">
      <selection activeCell="V11" sqref="V11"/>
    </sheetView>
  </sheetViews>
  <sheetFormatPr defaultColWidth="9.1796875" defaultRowHeight="11.5" zeroHeight="1" x14ac:dyDescent="0.25"/>
  <cols>
    <col min="1" max="1" width="9" style="127" customWidth="1"/>
    <col min="2" max="2" width="37.26953125" style="127" customWidth="1"/>
    <col min="3" max="3" width="39.26953125" style="127" customWidth="1"/>
    <col min="4" max="4" width="23.26953125" style="127" customWidth="1"/>
    <col min="5" max="5" width="18.1796875" style="127" customWidth="1"/>
    <col min="6" max="7" width="9" style="127" customWidth="1"/>
    <col min="8" max="8" width="6.1796875" style="127" customWidth="1"/>
    <col min="9" max="9" width="4.7265625" style="128" customWidth="1"/>
    <col min="10" max="48" width="2.54296875" style="127" customWidth="1"/>
    <col min="49" max="16384" width="9.1796875" style="127"/>
  </cols>
  <sheetData>
    <row r="1" spans="1:9" ht="13" x14ac:dyDescent="0.3">
      <c r="A1" s="206" t="s">
        <v>149</v>
      </c>
      <c r="B1" s="207"/>
      <c r="C1" s="79" t="s">
        <v>98</v>
      </c>
      <c r="D1" s="207" t="str">
        <f>T('Pre-approval Application'!$A$22&amp;" "&amp;'Pre-approval Application'!$G$22)</f>
        <v xml:space="preserve"> </v>
      </c>
      <c r="E1" s="208" t="s">
        <v>150</v>
      </c>
      <c r="F1" s="204" t="s">
        <v>165</v>
      </c>
      <c r="G1" s="204"/>
      <c r="H1" s="204"/>
    </row>
    <row r="2" spans="1:9" x14ac:dyDescent="0.25">
      <c r="C2" s="79" t="s">
        <v>151</v>
      </c>
      <c r="D2" s="278" t="str">
        <f>T('Pre-approval Application'!$A$18)</f>
        <v/>
      </c>
      <c r="F2" s="204"/>
      <c r="G2" s="204"/>
    </row>
    <row r="3" spans="1:9" x14ac:dyDescent="0.25">
      <c r="A3" s="208" t="s">
        <v>152</v>
      </c>
      <c r="B3" s="207"/>
      <c r="D3" s="253" t="str">
        <f>T('Pre-approval Application'!$A$20)&amp;IF(T('Pre-approval Application'!$T$20)&lt;&gt;"",", Unit "&amp;T('Pre-approval Application'!$T$20),"")</f>
        <v/>
      </c>
      <c r="E3" s="79" t="s">
        <v>99</v>
      </c>
      <c r="F3" s="209" t="s">
        <v>153</v>
      </c>
      <c r="G3" s="209" t="s">
        <v>154</v>
      </c>
      <c r="H3" s="128"/>
    </row>
    <row r="4" spans="1:9" x14ac:dyDescent="0.25">
      <c r="D4" s="254" t="str">
        <f>T('Pre-approval Application'!$Z$20)&amp;", "&amp;T('Pre-approval Application'!$AF$20)&amp;" "&amp;'Pre-approval Application'!$AI$20</f>
        <v xml:space="preserve">Washington, DC </v>
      </c>
      <c r="E4" s="79" t="s">
        <v>100</v>
      </c>
      <c r="F4" s="209" t="s">
        <v>153</v>
      </c>
      <c r="G4" s="209" t="s">
        <v>154</v>
      </c>
    </row>
    <row r="5" spans="1:9" x14ac:dyDescent="0.25">
      <c r="C5" s="207"/>
      <c r="D5" s="204"/>
      <c r="E5" s="204"/>
      <c r="F5" s="204"/>
    </row>
    <row r="6" spans="1:9" x14ac:dyDescent="0.25">
      <c r="A6" s="202" t="s">
        <v>13</v>
      </c>
      <c r="B6" s="202" t="s">
        <v>155</v>
      </c>
      <c r="C6" s="202" t="s">
        <v>95</v>
      </c>
      <c r="D6" s="202" t="s">
        <v>37</v>
      </c>
      <c r="E6" s="72" t="s">
        <v>36</v>
      </c>
      <c r="F6" s="72" t="s">
        <v>96</v>
      </c>
      <c r="G6" s="72" t="s">
        <v>97</v>
      </c>
      <c r="H6" s="128"/>
      <c r="I6" s="127"/>
    </row>
    <row r="7" spans="1:9" s="214" customFormat="1" ht="15" customHeight="1" x14ac:dyDescent="0.35">
      <c r="A7" s="210" t="str">
        <f ca="1">IFERROR(INDIRECT("'Pre-approval Application'!$A"&amp;SMALL('Pre-approval Application'!$AL:AL,ROW()-6)),"")</f>
        <v/>
      </c>
      <c r="B7" s="256" t="str">
        <f ca="1">IFERROR(INDEX('background information'!$B$5:$B$43,MATCH(INDIRECT("'Pre-approval Application'!A"&amp;SMALL('Pre-approval Application'!$AL:$AL,ROW()-6)),'background information'!$A$5:$A$43,0),1),"")</f>
        <v/>
      </c>
      <c r="C7"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7" s="211" t="str">
        <f ca="1">IF(LEFT(Table14[[#This Row],[Code]],2)="FS",IFERROR(INDIRECT("'Pre-approval Application'!AA"&amp;SMALL('Pre-approval Application'!$AL:$AL,ROW()-6)),""),IFERROR(INDIRECT("'Pre-approval Application'!Y"&amp;SMALL('Pre-approval Application'!$AL:$AL,ROW()-6)),""))</f>
        <v/>
      </c>
      <c r="E7" s="212" t="str">
        <f ca="1">IFERROR(INDIRECT("'Pre-approval Application'!AG"&amp;SMALL('Pre-approval Application'!$AL:$AL,ROW()-6)),"")</f>
        <v/>
      </c>
      <c r="F7" s="213"/>
      <c r="G7" s="210"/>
      <c r="H7" s="215"/>
    </row>
    <row r="8" spans="1:9" s="214" customFormat="1" ht="15" customHeight="1" x14ac:dyDescent="0.35">
      <c r="A8" s="210" t="str">
        <f ca="1">IFERROR(INDIRECT("'Pre-approval Application'!$A"&amp;SMALL('Pre-approval Application'!$AL:AL,ROW()-6)),"")</f>
        <v/>
      </c>
      <c r="B8" s="210" t="str">
        <f ca="1">IFERROR(INDEX('background information'!$B$5:$B$43,MATCH(INDIRECT("'Pre-approval Application'!A"&amp;SMALL('Pre-approval Application'!$AL:$AL,ROW()-6)),'background information'!$A$5:$A$43,0),1),"")</f>
        <v/>
      </c>
      <c r="C8"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8" s="211" t="str">
        <f ca="1">IF(LEFT(Table14[[#This Row],[Code]],2)="FS",IFERROR(INDIRECT("'Pre-approval Application'!AA"&amp;SMALL('Pre-approval Application'!$AL:$AL,ROW()-6)),""),IFERROR(INDIRECT("'Pre-approval Application'!Y"&amp;SMALL('Pre-approval Application'!$AL:$AL,ROW()-6)),""))</f>
        <v/>
      </c>
      <c r="E8" s="212" t="str">
        <f ca="1">IFERROR(INDIRECT("'Pre-approval Application'!AG"&amp;SMALL('Pre-approval Application'!$AL:$AL,ROW()-6)),"")</f>
        <v/>
      </c>
      <c r="F8" s="213"/>
      <c r="G8" s="210"/>
      <c r="H8" s="215"/>
    </row>
    <row r="9" spans="1:9" s="214" customFormat="1" ht="15" customHeight="1" x14ac:dyDescent="0.35">
      <c r="A9" s="210" t="str">
        <f ca="1">IFERROR(INDIRECT("'Pre-approval Application'!$A"&amp;SMALL('Pre-approval Application'!$AL:AL,ROW()-6)),"")</f>
        <v/>
      </c>
      <c r="B9" s="256" t="str">
        <f ca="1">IFERROR(INDEX('background information'!$B$5:$B$43,MATCH(INDIRECT("'Pre-approval Application'!A"&amp;SMALL('Pre-approval Application'!$AL:$AL,ROW()-6)),'background information'!$A$5:$A$43,0),1),"")</f>
        <v/>
      </c>
      <c r="C9"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9" s="211" t="str">
        <f ca="1">IF(LEFT(Table14[[#This Row],[Code]],2)="FS",IFERROR(INDIRECT("'Pre-approval Application'!AA"&amp;SMALL('Pre-approval Application'!$AL:$AL,ROW()-6)),""),IFERROR(INDIRECT("'Pre-approval Application'!Y"&amp;SMALL('Pre-approval Application'!$AL:$AL,ROW()-6)),""))</f>
        <v/>
      </c>
      <c r="E9" s="212" t="str">
        <f ca="1">IFERROR(INDIRECT("'Pre-approval Application'!AG"&amp;SMALL('Pre-approval Application'!$AL:$AL,ROW()-6)),"")</f>
        <v/>
      </c>
      <c r="F9" s="213"/>
      <c r="G9" s="210"/>
      <c r="H9" s="215"/>
    </row>
    <row r="10" spans="1:9" s="214" customFormat="1" ht="15" customHeight="1" x14ac:dyDescent="0.35">
      <c r="A10" s="210" t="str">
        <f ca="1">IFERROR(INDIRECT("'Pre-approval Application'!$A"&amp;SMALL('Pre-approval Application'!$AL:AL,ROW()-6)),"")</f>
        <v/>
      </c>
      <c r="B10" s="256" t="str">
        <f ca="1">IFERROR(INDEX('background information'!$B$5:$B$43,MATCH(INDIRECT("'Pre-approval Application'!A"&amp;SMALL('Pre-approval Application'!$AL:$AL,ROW()-6)),'background information'!$A$5:$A$43,0),1),"")</f>
        <v/>
      </c>
      <c r="C10"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0" s="211" t="str">
        <f ca="1">IF(LEFT(Table14[[#This Row],[Code]],2)="FS",IFERROR(INDIRECT("'Pre-approval Application'!AA"&amp;SMALL('Pre-approval Application'!$AL:$AL,ROW()-6)),""),IFERROR(INDIRECT("'Pre-approval Application'!Y"&amp;SMALL('Pre-approval Application'!$AL:$AL,ROW()-6)),""))</f>
        <v/>
      </c>
      <c r="E10" s="212" t="str">
        <f ca="1">IFERROR(INDIRECT("'Pre-approval Application'!AG"&amp;SMALL('Pre-approval Application'!$AL:$AL,ROW()-6)),"")</f>
        <v/>
      </c>
      <c r="F10" s="213"/>
      <c r="G10" s="210"/>
      <c r="H10" s="215"/>
    </row>
    <row r="11" spans="1:9" s="214" customFormat="1" ht="15" customHeight="1" x14ac:dyDescent="0.35">
      <c r="A11" s="210" t="str">
        <f ca="1">IFERROR(INDIRECT("'Pre-approval Application'!$A"&amp;SMALL('Pre-approval Application'!$AL:AL,ROW()-6)),"")</f>
        <v/>
      </c>
      <c r="B11" s="256" t="str">
        <f ca="1">IFERROR(INDEX('background information'!$B$5:$B$43,MATCH(INDIRECT("'Pre-approval Application'!A"&amp;SMALL('Pre-approval Application'!$AL:$AL,ROW()-6)),'background information'!$A$5:$A$43,0),1),"")</f>
        <v/>
      </c>
      <c r="C11"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1" s="211" t="str">
        <f ca="1">IF(LEFT(Table14[[#This Row],[Code]],2)="FS",IFERROR(INDIRECT("'Pre-approval Application'!AA"&amp;SMALL('Pre-approval Application'!$AL:$AL,ROW()-6)),""),IFERROR(INDIRECT("'Pre-approval Application'!Y"&amp;SMALL('Pre-approval Application'!$AL:$AL,ROW()-6)),""))</f>
        <v/>
      </c>
      <c r="E11" s="212" t="str">
        <f ca="1">IFERROR(INDIRECT("'Pre-approval Application'!AG"&amp;SMALL('Pre-approval Application'!$AL:$AL,ROW()-6)),"")</f>
        <v/>
      </c>
      <c r="F11" s="213"/>
      <c r="G11" s="210"/>
      <c r="H11" s="215"/>
    </row>
    <row r="12" spans="1:9" s="214" customFormat="1" ht="15" customHeight="1" x14ac:dyDescent="0.35">
      <c r="A12" s="210" t="str">
        <f ca="1">IFERROR(INDIRECT("'Pre-approval Application'!$A"&amp;SMALL('Pre-approval Application'!$AL:AL,ROW()-6)),"")</f>
        <v/>
      </c>
      <c r="B12" s="256" t="str">
        <f ca="1">IFERROR(INDEX('background information'!$B$5:$B$43,MATCH(INDIRECT("'Pre-approval Application'!A"&amp;SMALL('Pre-approval Application'!$AL:$AL,ROW()-6)),'background information'!$A$5:$A$43,0),1),"")</f>
        <v/>
      </c>
      <c r="C12"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2" s="211" t="str">
        <f ca="1">IF(LEFT(Table14[[#This Row],[Code]],2)="FS",IFERROR(INDIRECT("'Pre-approval Application'!AA"&amp;SMALL('Pre-approval Application'!$AL:$AL,ROW()-6)),""),IFERROR(INDIRECT("'Pre-approval Application'!Y"&amp;SMALL('Pre-approval Application'!$AL:$AL,ROW()-6)),""))</f>
        <v/>
      </c>
      <c r="E12" s="212" t="str">
        <f ca="1">IFERROR(INDIRECT("'Pre-approval Application'!AG"&amp;SMALL('Pre-approval Application'!$AL:$AL,ROW()-6)),"")</f>
        <v/>
      </c>
      <c r="F12" s="213"/>
      <c r="G12" s="210"/>
      <c r="H12" s="215"/>
    </row>
    <row r="13" spans="1:9" s="214" customFormat="1" ht="15" customHeight="1" x14ac:dyDescent="0.35">
      <c r="A13" s="210" t="str">
        <f ca="1">IFERROR(INDIRECT("'Pre-approval Application'!$A"&amp;SMALL('Pre-approval Application'!$AL:AL,ROW()-6)),"")</f>
        <v/>
      </c>
      <c r="B13" s="256" t="str">
        <f ca="1">IFERROR(INDEX('background information'!$B$5:$B$43,MATCH(INDIRECT("'Pre-approval Application'!A"&amp;SMALL('Pre-approval Application'!$AL:$AL,ROW()-6)),'background information'!$A$5:$A$43,0),1),"")</f>
        <v/>
      </c>
      <c r="C13"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3" s="211" t="str">
        <f ca="1">IF(LEFT(Table14[[#This Row],[Code]],2)="FS",IFERROR(INDIRECT("'Pre-approval Application'!AA"&amp;SMALL('Pre-approval Application'!$AL:$AL,ROW()-6)),""),IFERROR(INDIRECT("'Pre-approval Application'!Y"&amp;SMALL('Pre-approval Application'!$AL:$AL,ROW()-6)),""))</f>
        <v/>
      </c>
      <c r="E13" s="212" t="str">
        <f ca="1">IFERROR(INDIRECT("'Pre-approval Application'!AG"&amp;SMALL('Pre-approval Application'!$AL:$AL,ROW()-6)),"")</f>
        <v/>
      </c>
      <c r="F13" s="213"/>
      <c r="G13" s="210"/>
      <c r="H13" s="215"/>
    </row>
    <row r="14" spans="1:9" s="214" customFormat="1" ht="15" customHeight="1" x14ac:dyDescent="0.35">
      <c r="A14" s="210" t="str">
        <f ca="1">IFERROR(INDIRECT("'Pre-approval Application'!$A"&amp;SMALL('Pre-approval Application'!$AL:AL,ROW()-6)),"")</f>
        <v/>
      </c>
      <c r="B14" s="210" t="str">
        <f ca="1">IFERROR(INDEX('background information'!$B$5:$B$43,MATCH(INDIRECT("'Pre-approval Application'!A"&amp;SMALL('Pre-approval Application'!$AL:$AL,ROW()-6)),'background information'!$A$5:$A$43,0),1),"")</f>
        <v/>
      </c>
      <c r="C14"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4" s="211" t="str">
        <f ca="1">IF(LEFT(Table14[[#This Row],[Code]],2)="FS",IFERROR(INDIRECT("'Pre-approval Application'!AA"&amp;SMALL('Pre-approval Application'!$AL:$AL,ROW()-6)),""),IFERROR(INDIRECT("'Pre-approval Application'!Y"&amp;SMALL('Pre-approval Application'!$AL:$AL,ROW()-6)),""))</f>
        <v/>
      </c>
      <c r="E14" s="212" t="str">
        <f ca="1">IFERROR(INDIRECT("'Pre-approval Application'!AG"&amp;SMALL('Pre-approval Application'!$AL:$AL,ROW()-6)),"")</f>
        <v/>
      </c>
      <c r="F14" s="213"/>
      <c r="G14" s="210"/>
      <c r="H14" s="215"/>
    </row>
    <row r="15" spans="1:9" s="214" customFormat="1" ht="15" customHeight="1" x14ac:dyDescent="0.35">
      <c r="A15" s="210" t="str">
        <f ca="1">IFERROR(INDIRECT("'Pre-approval Application'!$A"&amp;SMALL('Pre-approval Application'!$AL:AL,ROW()-6)),"")</f>
        <v/>
      </c>
      <c r="B15" s="256" t="str">
        <f ca="1">IFERROR(INDEX('background information'!$B$5:$B$43,MATCH(INDIRECT("'Pre-approval Application'!A"&amp;SMALL('Pre-approval Application'!$AL:$AL,ROW()-6)),'background information'!$A$5:$A$43,0),1),"")</f>
        <v/>
      </c>
      <c r="C15"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5" s="211" t="str">
        <f ca="1">IF(LEFT(Table14[[#This Row],[Code]],2)="FS",IFERROR(INDIRECT("'Pre-approval Application'!AA"&amp;SMALL('Pre-approval Application'!$AL:$AL,ROW()-6)),""),IFERROR(INDIRECT("'Pre-approval Application'!Y"&amp;SMALL('Pre-approval Application'!$AL:$AL,ROW()-6)),""))</f>
        <v/>
      </c>
      <c r="E15" s="212" t="str">
        <f ca="1">IFERROR(INDIRECT("'Pre-approval Application'!AG"&amp;SMALL('Pre-approval Application'!$AL:$AL,ROW()-6)),"")</f>
        <v/>
      </c>
      <c r="F15" s="213"/>
      <c r="G15" s="210"/>
      <c r="H15" s="215"/>
    </row>
    <row r="16" spans="1:9" s="214" customFormat="1" ht="15" customHeight="1" x14ac:dyDescent="0.35">
      <c r="A16" s="210" t="str">
        <f ca="1">IFERROR(INDIRECT("'Pre-approval Application'!$A"&amp;SMALL('Pre-approval Application'!$AL:AL,ROW()-6)),"")</f>
        <v/>
      </c>
      <c r="B16" s="256" t="str">
        <f ca="1">IFERROR(INDEX('background information'!$B$5:$B$43,MATCH(INDIRECT("'Pre-approval Application'!A"&amp;SMALL('Pre-approval Application'!$AL:$AL,ROW()-6)),'background information'!$A$5:$A$43,0),1),"")</f>
        <v/>
      </c>
      <c r="C16"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6" s="211" t="str">
        <f ca="1">IF(LEFT(Table14[[#This Row],[Code]],2)="FS",IFERROR(INDIRECT("'Pre-approval Application'!AA"&amp;SMALL('Pre-approval Application'!$AL:$AL,ROW()-6)),""),IFERROR(INDIRECT("'Pre-approval Application'!Y"&amp;SMALL('Pre-approval Application'!$AL:$AL,ROW()-6)),""))</f>
        <v/>
      </c>
      <c r="E16" s="212" t="str">
        <f ca="1">IFERROR(INDIRECT("'Pre-approval Application'!AG"&amp;SMALL('Pre-approval Application'!$AL:$AL,ROW()-6)),"")</f>
        <v/>
      </c>
      <c r="F16" s="213"/>
      <c r="G16" s="210"/>
      <c r="H16" s="215"/>
    </row>
    <row r="17" spans="1:8" s="214" customFormat="1" ht="15" customHeight="1" x14ac:dyDescent="0.35">
      <c r="A17" s="210" t="str">
        <f ca="1">IFERROR(INDIRECT("'Pre-approval Application'!$A"&amp;SMALL('Pre-approval Application'!$AL:AL,ROW()-6)),"")</f>
        <v/>
      </c>
      <c r="B17" s="256" t="str">
        <f ca="1">IFERROR(INDEX('background information'!$B$5:$B$43,MATCH(INDIRECT("'Pre-approval Application'!A"&amp;SMALL('Pre-approval Application'!$AL:$AL,ROW()-6)),'background information'!$A$5:$A$43,0),1),"")</f>
        <v/>
      </c>
      <c r="C17"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7" s="211" t="str">
        <f ca="1">IF(LEFT(Table14[[#This Row],[Code]],2)="FS",IFERROR(INDIRECT("'Pre-approval Application'!AA"&amp;SMALL('Pre-approval Application'!$AL:$AL,ROW()-6)),""),IFERROR(INDIRECT("'Pre-approval Application'!Y"&amp;SMALL('Pre-approval Application'!$AL:$AL,ROW()-6)),""))</f>
        <v/>
      </c>
      <c r="E17" s="212" t="str">
        <f ca="1">IFERROR(INDIRECT("'Pre-approval Application'!AG"&amp;SMALL('Pre-approval Application'!$AL:$AL,ROW()-6)),"")</f>
        <v/>
      </c>
      <c r="F17" s="213"/>
      <c r="G17" s="210"/>
      <c r="H17" s="215"/>
    </row>
    <row r="18" spans="1:8" s="214" customFormat="1" ht="15" customHeight="1" x14ac:dyDescent="0.35">
      <c r="A18" s="210" t="str">
        <f ca="1">IFERROR(INDIRECT("'Pre-approval Application'!$A"&amp;SMALL('Pre-approval Application'!$AL:AL,ROW()-6)),"")</f>
        <v/>
      </c>
      <c r="B18" s="256" t="str">
        <f ca="1">IFERROR(INDEX('background information'!$B$5:$B$43,MATCH(INDIRECT("'Pre-approval Application'!A"&amp;SMALL('Pre-approval Application'!$AL:$AL,ROW()-6)),'background information'!$A$5:$A$43,0),1),"")</f>
        <v/>
      </c>
      <c r="C18"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8" s="211" t="str">
        <f ca="1">IF(LEFT(Table14[[#This Row],[Code]],2)="FS",IFERROR(INDIRECT("'Pre-approval Application'!AA"&amp;SMALL('Pre-approval Application'!$AL:$AL,ROW()-6)),""),IFERROR(INDIRECT("'Pre-approval Application'!Y"&amp;SMALL('Pre-approval Application'!$AL:$AL,ROW()-6)),""))</f>
        <v/>
      </c>
      <c r="E18" s="212" t="str">
        <f ca="1">IFERROR(INDIRECT("'Pre-approval Application'!AG"&amp;SMALL('Pre-approval Application'!$AL:$AL,ROW()-6)),"")</f>
        <v/>
      </c>
      <c r="F18" s="213"/>
      <c r="G18" s="210"/>
      <c r="H18" s="215"/>
    </row>
    <row r="19" spans="1:8" s="214" customFormat="1" ht="15" customHeight="1" x14ac:dyDescent="0.35">
      <c r="A19" s="210" t="str">
        <f ca="1">IFERROR(INDIRECT("'Pre-approval Application'!$A"&amp;SMALL('Pre-approval Application'!$AL:AL,ROW()-6)),"")</f>
        <v/>
      </c>
      <c r="B19" s="256" t="str">
        <f ca="1">IFERROR(INDEX('background information'!$B$5:$B$43,MATCH(INDIRECT("'Pre-approval Application'!A"&amp;SMALL('Pre-approval Application'!$AL:$AL,ROW()-6)),'background information'!$A$5:$A$43,0),1),"")</f>
        <v/>
      </c>
      <c r="C19"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9" s="211" t="str">
        <f ca="1">IF(LEFT(Table14[[#This Row],[Code]],2)="FS",IFERROR(INDIRECT("'Pre-approval Application'!AA"&amp;SMALL('Pre-approval Application'!$AL:$AL,ROW()-6)),""),IFERROR(INDIRECT("'Pre-approval Application'!Y"&amp;SMALL('Pre-approval Application'!$AL:$AL,ROW()-6)),""))</f>
        <v/>
      </c>
      <c r="E19" s="212" t="str">
        <f ca="1">IFERROR(INDIRECT("'Pre-approval Application'!AG"&amp;SMALL('Pre-approval Application'!$AL:$AL,ROW()-6)),"")</f>
        <v/>
      </c>
      <c r="F19" s="213"/>
      <c r="G19" s="210"/>
      <c r="H19" s="215"/>
    </row>
    <row r="20" spans="1:8" s="214" customFormat="1" ht="15" customHeight="1" x14ac:dyDescent="0.35">
      <c r="A20" s="210" t="str">
        <f ca="1">IFERROR(INDIRECT("'Pre-approval Application'!$A"&amp;SMALL('Pre-approval Application'!$AL:AL,ROW()-6)),"")</f>
        <v/>
      </c>
      <c r="B20" s="256" t="str">
        <f ca="1">IFERROR(INDEX('background information'!$B$5:$B$43,MATCH(INDIRECT("'Pre-approval Application'!A"&amp;SMALL('Pre-approval Application'!$AL:$AL,ROW()-6)),'background information'!$A$5:$A$43,0),1),"")</f>
        <v/>
      </c>
      <c r="C20"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0" s="211" t="str">
        <f ca="1">IF(LEFT(Table14[[#This Row],[Code]],2)="FS",IFERROR(INDIRECT("'Pre-approval Application'!AA"&amp;SMALL('Pre-approval Application'!$AL:$AL,ROW()-6)),""),IFERROR(INDIRECT("'Pre-approval Application'!Y"&amp;SMALL('Pre-approval Application'!$AL:$AL,ROW()-6)),""))</f>
        <v/>
      </c>
      <c r="E20" s="212" t="str">
        <f ca="1">IFERROR(INDIRECT("'Pre-approval Application'!AG"&amp;SMALL('Pre-approval Application'!$AL:$AL,ROW()-6)),"")</f>
        <v/>
      </c>
      <c r="F20" s="213"/>
      <c r="G20" s="210"/>
      <c r="H20" s="215"/>
    </row>
    <row r="21" spans="1:8" s="214" customFormat="1" ht="15" customHeight="1" x14ac:dyDescent="0.35">
      <c r="A21" s="210" t="str">
        <f ca="1">IFERROR(INDIRECT("'Pre-approval Application'!$A"&amp;SMALL('Pre-approval Application'!$AL:AL,ROW()-6)),"")</f>
        <v/>
      </c>
      <c r="B21" s="256" t="str">
        <f ca="1">IFERROR(INDEX('background information'!$B$5:$B$43,MATCH(INDIRECT("'Pre-approval Application'!A"&amp;SMALL('Pre-approval Application'!$AL:$AL,ROW()-6)),'background information'!$A$5:$A$43,0),1),"")</f>
        <v/>
      </c>
      <c r="C21"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1" s="211" t="str">
        <f ca="1">IF(LEFT(Table14[[#This Row],[Code]],2)="FS",IFERROR(INDIRECT("'Pre-approval Application'!AA"&amp;SMALL('Pre-approval Application'!$AL:$AL,ROW()-6)),""),IFERROR(INDIRECT("'Pre-approval Application'!Y"&amp;SMALL('Pre-approval Application'!$AL:$AL,ROW()-6)),""))</f>
        <v/>
      </c>
      <c r="E21" s="212" t="str">
        <f ca="1">IFERROR(INDIRECT("'Pre-approval Application'!AG"&amp;SMALL('Pre-approval Application'!$AL:$AL,ROW()-6)),"")</f>
        <v/>
      </c>
      <c r="F21" s="213"/>
      <c r="G21" s="210"/>
      <c r="H21" s="215"/>
    </row>
    <row r="22" spans="1:8" s="214" customFormat="1" ht="15" customHeight="1" x14ac:dyDescent="0.35">
      <c r="A22" s="210" t="str">
        <f ca="1">IFERROR(INDIRECT("'Pre-approval Application'!$A"&amp;SMALL('Pre-approval Application'!$AL:AL,ROW()-6)),"")</f>
        <v/>
      </c>
      <c r="B22" s="256" t="str">
        <f ca="1">IFERROR(INDEX('background information'!$B$5:$B$43,MATCH(INDIRECT("'Pre-approval Application'!A"&amp;SMALL('Pre-approval Application'!$AL:$AL,ROW()-6)),'background information'!$A$5:$A$43,0),1),"")</f>
        <v/>
      </c>
      <c r="C22"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2" s="211" t="str">
        <f ca="1">IF(LEFT(Table14[[#This Row],[Code]],2)="FS",IFERROR(INDIRECT("'Pre-approval Application'!AA"&amp;SMALL('Pre-approval Application'!$AL:$AL,ROW()-6)),""),IFERROR(INDIRECT("'Pre-approval Application'!Y"&amp;SMALL('Pre-approval Application'!$AL:$AL,ROW()-6)),""))</f>
        <v/>
      </c>
      <c r="E22" s="212" t="str">
        <f ca="1">IFERROR(INDIRECT("'Pre-approval Application'!AG"&amp;SMALL('Pre-approval Application'!$AL:$AL,ROW()-6)),"")</f>
        <v/>
      </c>
      <c r="F22" s="213"/>
      <c r="G22" s="210"/>
      <c r="H22" s="215"/>
    </row>
    <row r="23" spans="1:8" s="214" customFormat="1" ht="15" customHeight="1" x14ac:dyDescent="0.35">
      <c r="A23" s="210" t="str">
        <f ca="1">IFERROR(INDIRECT("'Pre-approval Application'!$A"&amp;SMALL('Pre-approval Application'!$AL:AL,ROW()-6)),"")</f>
        <v/>
      </c>
      <c r="B23" s="256" t="str">
        <f ca="1">IFERROR(INDEX('background information'!$B$5:$B$43,MATCH(INDIRECT("'Pre-approval Application'!A"&amp;SMALL('Pre-approval Application'!$AL:$AL,ROW()-6)),'background information'!$A$5:$A$43,0),1),"")</f>
        <v/>
      </c>
      <c r="C23"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3" s="211" t="str">
        <f ca="1">IF(LEFT(Table14[[#This Row],[Code]],2)="FS",IFERROR(INDIRECT("'Pre-approval Application'!AA"&amp;SMALL('Pre-approval Application'!$AL:$AL,ROW()-6)),""),IFERROR(INDIRECT("'Pre-approval Application'!Y"&amp;SMALL('Pre-approval Application'!$AL:$AL,ROW()-6)),""))</f>
        <v/>
      </c>
      <c r="E23" s="212" t="str">
        <f ca="1">IFERROR(INDIRECT("'Pre-approval Application'!AG"&amp;SMALL('Pre-approval Application'!$AL:$AL,ROW()-6)),"")</f>
        <v/>
      </c>
      <c r="F23" s="213"/>
      <c r="G23" s="210"/>
      <c r="H23" s="215"/>
    </row>
    <row r="24" spans="1:8" s="214" customFormat="1" ht="15" customHeight="1" x14ac:dyDescent="0.35">
      <c r="A24" s="210" t="str">
        <f ca="1">IFERROR(INDIRECT("'Pre-approval Application'!$A"&amp;SMALL('Pre-approval Application'!$AL:AL,ROW()-6)),"")</f>
        <v/>
      </c>
      <c r="B24" s="256" t="str">
        <f ca="1">IFERROR(INDEX('background information'!$B$5:$B$43,MATCH(INDIRECT("'Pre-approval Application'!A"&amp;SMALL('Pre-approval Application'!$AL:$AL,ROW()-6)),'background information'!$A$5:$A$43,0),1),"")</f>
        <v/>
      </c>
      <c r="C24"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4" s="211" t="str">
        <f ca="1">IF(LEFT(Table14[[#This Row],[Code]],2)="FS",IFERROR(INDIRECT("'Pre-approval Application'!AA"&amp;SMALL('Pre-approval Application'!$AL:$AL,ROW()-6)),""),IFERROR(INDIRECT("'Pre-approval Application'!Y"&amp;SMALL('Pre-approval Application'!$AL:$AL,ROW()-6)),""))</f>
        <v/>
      </c>
      <c r="E24" s="212" t="str">
        <f ca="1">IFERROR(INDIRECT("'Pre-approval Application'!AG"&amp;SMALL('Pre-approval Application'!$AL:$AL,ROW()-6)),"")</f>
        <v/>
      </c>
      <c r="F24" s="213"/>
      <c r="G24" s="210"/>
      <c r="H24" s="215"/>
    </row>
    <row r="25" spans="1:8" s="214" customFormat="1" ht="15" customHeight="1" x14ac:dyDescent="0.35">
      <c r="A25" s="210" t="str">
        <f ca="1">IFERROR(INDIRECT("'Pre-approval Application'!$A"&amp;SMALL('Pre-approval Application'!$AL:AL,ROW()-6)),"")</f>
        <v/>
      </c>
      <c r="B25" s="256" t="str">
        <f ca="1">IFERROR(INDEX('background information'!$B$5:$B$43,MATCH(INDIRECT("'Pre-approval Application'!A"&amp;SMALL('Pre-approval Application'!$AL:$AL,ROW()-6)),'background information'!$A$5:$A$43,0),1),"")</f>
        <v/>
      </c>
      <c r="C25"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5" s="211" t="str">
        <f ca="1">IF(LEFT(Table14[[#This Row],[Code]],2)="FS",IFERROR(INDIRECT("'Pre-approval Application'!AA"&amp;SMALL('Pre-approval Application'!$AL:$AL,ROW()-6)),""),IFERROR(INDIRECT("'Pre-approval Application'!Y"&amp;SMALL('Pre-approval Application'!$AL:$AL,ROW()-6)),""))</f>
        <v/>
      </c>
      <c r="E25" s="212" t="str">
        <f ca="1">IFERROR(INDIRECT("'Pre-approval Application'!AG"&amp;SMALL('Pre-approval Application'!$AL:$AL,ROW()-6)),"")</f>
        <v/>
      </c>
      <c r="F25" s="213"/>
      <c r="G25" s="210"/>
      <c r="H25" s="215"/>
    </row>
    <row r="26" spans="1:8" s="214" customFormat="1" ht="15" customHeight="1" x14ac:dyDescent="0.35">
      <c r="A26" s="210" t="str">
        <f ca="1">IFERROR(INDIRECT("'Pre-approval Application'!$A"&amp;SMALL('Pre-approval Application'!$AL:AL,ROW()-6)),"")</f>
        <v/>
      </c>
      <c r="B26" s="256" t="str">
        <f ca="1">IFERROR(INDEX('background information'!$B$5:$B$43,MATCH(INDIRECT("'Pre-approval Application'!A"&amp;SMALL('Pre-approval Application'!$AL:$AL,ROW()-6)),'background information'!$A$5:$A$43,0),1),"")</f>
        <v/>
      </c>
      <c r="C26"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6" s="211" t="str">
        <f ca="1">IF(LEFT(Table14[[#This Row],[Code]],2)="FS",IFERROR(INDIRECT("'Pre-approval Application'!AA"&amp;SMALL('Pre-approval Application'!$AL:$AL,ROW()-6)),""),IFERROR(INDIRECT("'Pre-approval Application'!Y"&amp;SMALL('Pre-approval Application'!$AL:$AL,ROW()-6)),""))</f>
        <v/>
      </c>
      <c r="E26" s="212" t="str">
        <f ca="1">IFERROR(INDIRECT("'Pre-approval Application'!AG"&amp;SMALL('Pre-approval Application'!$AL:$AL,ROW()-6)),"")</f>
        <v/>
      </c>
      <c r="F26" s="213"/>
      <c r="G26" s="210"/>
      <c r="H26" s="215"/>
    </row>
    <row r="27" spans="1:8" s="214" customFormat="1" ht="15" customHeight="1" x14ac:dyDescent="0.35">
      <c r="A27" s="210" t="str">
        <f ca="1">IFERROR(INDIRECT("'Pre-approval Application'!$A"&amp;SMALL('Pre-approval Application'!$AL:AL,ROW()-6)),"")</f>
        <v/>
      </c>
      <c r="B27" s="256" t="str">
        <f ca="1">IFERROR(INDEX('background information'!$B$5:$B$43,MATCH(INDIRECT("'Pre-approval Application'!A"&amp;SMALL('Pre-approval Application'!$AL:$AL,ROW()-6)),'background information'!$A$5:$A$43,0),1),"")</f>
        <v/>
      </c>
      <c r="C27"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7" s="211" t="str">
        <f ca="1">IF(LEFT(Table14[[#This Row],[Code]],2)="FS",IFERROR(INDIRECT("'Pre-approval Application'!AA"&amp;SMALL('Pre-approval Application'!$AL:$AL,ROW()-6)),""),IFERROR(INDIRECT("'Pre-approval Application'!Y"&amp;SMALL('Pre-approval Application'!$AL:$AL,ROW()-6)),""))</f>
        <v/>
      </c>
      <c r="E27" s="212" t="str">
        <f ca="1">IFERROR(INDIRECT("'Pre-approval Application'!AG"&amp;SMALL('Pre-approval Application'!$AL:$AL,ROW()-6)),"")</f>
        <v/>
      </c>
      <c r="F27" s="213"/>
      <c r="G27" s="210"/>
      <c r="H27" s="215"/>
    </row>
    <row r="28" spans="1:8" s="214" customFormat="1" ht="15" customHeight="1" x14ac:dyDescent="0.35">
      <c r="A28" s="210" t="str">
        <f ca="1">IFERROR(INDIRECT("'Pre-approval Application'!$A"&amp;SMALL('Pre-approval Application'!$AL:AL,ROW()-6)),"")</f>
        <v/>
      </c>
      <c r="B28" s="256" t="str">
        <f ca="1">IFERROR(INDEX('background information'!$B$5:$B$43,MATCH(INDIRECT("'Pre-approval Application'!A"&amp;SMALL('Pre-approval Application'!$AL:$AL,ROW()-6)),'background information'!$A$5:$A$43,0),1),"")</f>
        <v/>
      </c>
      <c r="C28"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8" s="211" t="str">
        <f ca="1">IF(LEFT(Table14[[#This Row],[Code]],2)="FS",IFERROR(INDIRECT("'Pre-approval Application'!AA"&amp;SMALL('Pre-approval Application'!$AL:$AL,ROW()-6)),""),IFERROR(INDIRECT("'Pre-approval Application'!Y"&amp;SMALL('Pre-approval Application'!$AL:$AL,ROW()-6)),""))</f>
        <v/>
      </c>
      <c r="E28" s="212" t="str">
        <f ca="1">IFERROR(INDIRECT("'Pre-approval Application'!AG"&amp;SMALL('Pre-approval Application'!$AL:$AL,ROW()-6)),"")</f>
        <v/>
      </c>
      <c r="F28" s="213"/>
      <c r="G28" s="210"/>
      <c r="H28" s="215"/>
    </row>
    <row r="29" spans="1:8" s="214" customFormat="1" ht="15" customHeight="1" x14ac:dyDescent="0.35">
      <c r="A29" s="210" t="str">
        <f ca="1">IFERROR(INDIRECT("'Pre-approval Application'!$A"&amp;SMALL('Pre-approval Application'!$AL:AL,ROW()-6)),"")</f>
        <v/>
      </c>
      <c r="B29" s="256" t="str">
        <f ca="1">IFERROR(INDEX('background information'!$B$5:$B$43,MATCH(INDIRECT("'Pre-approval Application'!A"&amp;SMALL('Pre-approval Application'!$AL:$AL,ROW()-6)),'background information'!$A$5:$A$43,0),1),"")</f>
        <v/>
      </c>
      <c r="C29" s="21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9" s="211" t="str">
        <f ca="1">IF(LEFT(Table14[[#This Row],[Code]],2)="FS",IFERROR(INDIRECT("'Pre-approval Application'!AA"&amp;SMALL('Pre-approval Application'!$AL:$AL,ROW()-6)),""),IFERROR(INDIRECT("'Pre-approval Application'!Y"&amp;SMALL('Pre-approval Application'!$AL:$AL,ROW()-6)),""))</f>
        <v/>
      </c>
      <c r="E29" s="212" t="str">
        <f ca="1">IFERROR(INDIRECT("'Pre-approval Application'!AG"&amp;SMALL('Pre-approval Application'!$AL:$AL,ROW()-6)),"")</f>
        <v/>
      </c>
      <c r="F29" s="213"/>
      <c r="G29" s="210"/>
      <c r="H29" s="215"/>
    </row>
    <row r="30" spans="1:8" x14ac:dyDescent="0.25">
      <c r="A30" s="162"/>
      <c r="B30" s="162"/>
      <c r="C30" s="162"/>
      <c r="D30" s="162"/>
      <c r="E30" s="164"/>
      <c r="F30" s="163"/>
      <c r="G30" s="161"/>
      <c r="H30" s="161"/>
    </row>
    <row r="31" spans="1:8" x14ac:dyDescent="0.25">
      <c r="A31" s="162"/>
      <c r="B31" s="162"/>
      <c r="C31" s="162"/>
      <c r="E31" s="79" t="s">
        <v>156</v>
      </c>
      <c r="F31" s="209" t="s">
        <v>153</v>
      </c>
      <c r="G31" s="209" t="s">
        <v>154</v>
      </c>
      <c r="H31" s="161"/>
    </row>
    <row r="32" spans="1:8" x14ac:dyDescent="0.25"/>
    <row r="33" spans="1:9" x14ac:dyDescent="0.25">
      <c r="A33" s="127" t="s">
        <v>157</v>
      </c>
    </row>
    <row r="34" spans="1:9" s="128" customFormat="1" x14ac:dyDescent="0.25">
      <c r="H34" s="127"/>
    </row>
    <row r="35" spans="1:9" x14ac:dyDescent="0.25">
      <c r="A35" s="216" t="s">
        <v>158</v>
      </c>
      <c r="B35" s="165"/>
      <c r="C35" s="166"/>
      <c r="D35" s="203"/>
      <c r="E35" s="127" t="s">
        <v>159</v>
      </c>
      <c r="F35" s="128"/>
      <c r="I35" s="127"/>
    </row>
    <row r="36" spans="1:9" x14ac:dyDescent="0.25">
      <c r="A36" s="217" t="s">
        <v>160</v>
      </c>
      <c r="B36" s="217"/>
      <c r="C36" s="217" t="s">
        <v>161</v>
      </c>
      <c r="D36" s="218"/>
      <c r="E36" s="127" t="s">
        <v>9</v>
      </c>
    </row>
    <row r="37" spans="1:9" x14ac:dyDescent="0.25">
      <c r="A37" s="79"/>
      <c r="B37" s="79"/>
      <c r="E37" s="79"/>
      <c r="F37" s="79"/>
      <c r="G37" s="79"/>
    </row>
    <row r="38" spans="1:9" x14ac:dyDescent="0.25">
      <c r="A38" s="219" t="s">
        <v>162</v>
      </c>
      <c r="B38" s="220"/>
      <c r="C38" s="167"/>
      <c r="D38" s="221"/>
      <c r="E38" s="127" t="s">
        <v>159</v>
      </c>
      <c r="I38" s="127"/>
    </row>
    <row r="39" spans="1:9" x14ac:dyDescent="0.25">
      <c r="A39" s="161" t="s">
        <v>160</v>
      </c>
      <c r="B39" s="161"/>
      <c r="C39" s="161" t="s">
        <v>163</v>
      </c>
      <c r="D39" s="161"/>
      <c r="E39" s="127" t="s">
        <v>9</v>
      </c>
      <c r="I39" s="127"/>
    </row>
    <row r="40" spans="1:9" ht="12" customHeight="1" x14ac:dyDescent="0.25">
      <c r="I40" s="127"/>
    </row>
    <row r="41" spans="1:9" ht="11.25" customHeight="1" x14ac:dyDescent="0.3">
      <c r="A41" s="128" t="s">
        <v>164</v>
      </c>
      <c r="B41" s="80"/>
      <c r="C41" s="80"/>
      <c r="D41" s="80"/>
      <c r="E41" s="80"/>
      <c r="F41" s="80"/>
      <c r="G41" s="80"/>
      <c r="I41" s="127"/>
    </row>
    <row r="42" spans="1:9" x14ac:dyDescent="0.25">
      <c r="A42" s="222"/>
      <c r="B42" s="223"/>
      <c r="C42" s="223"/>
      <c r="D42" s="223"/>
      <c r="E42" s="223"/>
      <c r="F42" s="223"/>
      <c r="G42" s="224"/>
      <c r="I42" s="127"/>
    </row>
    <row r="43" spans="1:9" x14ac:dyDescent="0.25">
      <c r="A43" s="129"/>
      <c r="B43" s="130"/>
      <c r="C43" s="130"/>
      <c r="D43" s="130"/>
      <c r="E43" s="130"/>
      <c r="F43" s="130"/>
      <c r="G43" s="131"/>
      <c r="I43" s="127"/>
    </row>
    <row r="44" spans="1:9" x14ac:dyDescent="0.25">
      <c r="A44" s="129"/>
      <c r="B44" s="130"/>
      <c r="C44" s="130"/>
      <c r="D44" s="130"/>
      <c r="E44" s="130"/>
      <c r="F44" s="130"/>
      <c r="G44" s="131"/>
      <c r="I44" s="127"/>
    </row>
    <row r="45" spans="1:9" x14ac:dyDescent="0.25">
      <c r="A45" s="129"/>
      <c r="B45" s="130"/>
      <c r="C45" s="130"/>
      <c r="D45" s="130"/>
      <c r="E45" s="130"/>
      <c r="F45" s="130"/>
      <c r="G45" s="131"/>
      <c r="I45" s="127"/>
    </row>
    <row r="46" spans="1:9" x14ac:dyDescent="0.25">
      <c r="A46" s="132"/>
      <c r="B46" s="133"/>
      <c r="C46" s="133"/>
      <c r="D46" s="133"/>
      <c r="E46" s="133"/>
      <c r="F46" s="133"/>
      <c r="G46" s="134"/>
      <c r="I46" s="127"/>
    </row>
    <row r="47" spans="1:9" hidden="1" x14ac:dyDescent="0.25">
      <c r="I47" s="127"/>
    </row>
    <row r="48" spans="1:9" hidden="1" x14ac:dyDescent="0.25">
      <c r="I48" s="127"/>
    </row>
    <row r="49" spans="9:9" hidden="1" x14ac:dyDescent="0.25">
      <c r="I49" s="127"/>
    </row>
    <row r="50" spans="9:9" hidden="1" x14ac:dyDescent="0.25">
      <c r="I50" s="127"/>
    </row>
    <row r="51" spans="9:9" hidden="1" x14ac:dyDescent="0.25">
      <c r="I51" s="127"/>
    </row>
    <row r="52" spans="9:9" hidden="1" x14ac:dyDescent="0.25">
      <c r="I52" s="127"/>
    </row>
    <row r="53" spans="9:9" hidden="1" x14ac:dyDescent="0.25">
      <c r="I53" s="127"/>
    </row>
    <row r="54" spans="9:9" hidden="1" x14ac:dyDescent="0.25">
      <c r="I54" s="127"/>
    </row>
    <row r="55" spans="9:9" hidden="1" x14ac:dyDescent="0.25">
      <c r="I55" s="127"/>
    </row>
    <row r="56" spans="9:9" x14ac:dyDescent="0.25">
      <c r="I56" s="127"/>
    </row>
    <row r="57" spans="9:9" x14ac:dyDescent="0.25">
      <c r="I57" s="127"/>
    </row>
    <row r="58" spans="9:9" x14ac:dyDescent="0.25">
      <c r="I58" s="127"/>
    </row>
    <row r="59" spans="9:9" x14ac:dyDescent="0.25">
      <c r="I59" s="127"/>
    </row>
    <row r="60" spans="9:9" hidden="1" x14ac:dyDescent="0.25">
      <c r="I60" s="127"/>
    </row>
    <row r="61" spans="9:9" x14ac:dyDescent="0.25">
      <c r="I61" s="127"/>
    </row>
    <row r="62" spans="9:9" x14ac:dyDescent="0.25">
      <c r="I62" s="127"/>
    </row>
    <row r="63" spans="9:9" x14ac:dyDescent="0.25">
      <c r="I63" s="127"/>
    </row>
    <row r="64" spans="9:9" x14ac:dyDescent="0.25">
      <c r="I64" s="127"/>
    </row>
    <row r="65" spans="9:9" x14ac:dyDescent="0.25">
      <c r="I65" s="127"/>
    </row>
    <row r="66" spans="9:9" x14ac:dyDescent="0.25">
      <c r="I66" s="127"/>
    </row>
    <row r="67" spans="9:9" x14ac:dyDescent="0.25">
      <c r="I67" s="127"/>
    </row>
    <row r="68" spans="9:9" x14ac:dyDescent="0.25">
      <c r="I68" s="127"/>
    </row>
    <row r="69" spans="9:9" x14ac:dyDescent="0.25">
      <c r="I69" s="127"/>
    </row>
    <row r="70" spans="9:9" x14ac:dyDescent="0.25">
      <c r="I70" s="127"/>
    </row>
    <row r="71" spans="9:9" x14ac:dyDescent="0.25">
      <c r="I71" s="127"/>
    </row>
    <row r="72" spans="9:9" x14ac:dyDescent="0.25">
      <c r="I72" s="127"/>
    </row>
    <row r="73" spans="9:9" x14ac:dyDescent="0.25">
      <c r="I73" s="127"/>
    </row>
    <row r="74" spans="9:9" x14ac:dyDescent="0.25">
      <c r="I74" s="127"/>
    </row>
    <row r="75" spans="9:9" x14ac:dyDescent="0.25">
      <c r="I75" s="127"/>
    </row>
  </sheetData>
  <sheetProtection selectLockedCells="1"/>
  <conditionalFormatting sqref="A1">
    <cfRule type="containsBlanks" dxfId="10" priority="1">
      <formula>LEN(TRIM(A1))=0</formula>
    </cfRule>
    <cfRule type="containsText" dxfId="9" priority="2" operator="containsText" text="ENTER PROJECT NUMBER">
      <formula>NOT(ISERROR(SEARCH("ENTER PROJECT NUMBER",A1)))</formula>
    </cfRule>
  </conditionalFormatting>
  <pageMargins left="0.25" right="0.25" top="0.75" bottom="0.25" header="0.3" footer="0.3"/>
  <pageSetup scale="90" orientation="landscape" r:id="rId1"/>
  <headerFooter>
    <oddHeader>&amp;L&amp;"-,Bold"&amp;14DCSEU: Post-installation Inspection Form</oddHeader>
    <oddFooter xml:space="preserve">&amp;C  
  </oddFooter>
  </headerFooter>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L59"/>
  <sheetViews>
    <sheetView workbookViewId="0">
      <pane ySplit="5" topLeftCell="A6" activePane="bottomLeft" state="frozen"/>
      <selection pane="bottomLeft" activeCell="A2" sqref="A2"/>
    </sheetView>
  </sheetViews>
  <sheetFormatPr defaultColWidth="9.1796875" defaultRowHeight="14.5" x14ac:dyDescent="0.35"/>
  <cols>
    <col min="1" max="1" width="16.54296875" style="173" customWidth="1"/>
    <col min="2" max="2" width="36" style="173" customWidth="1"/>
    <col min="3" max="3" width="62.453125" style="173" customWidth="1"/>
    <col min="4" max="4" width="58.453125" style="173" customWidth="1"/>
    <col min="5" max="5" width="50.26953125" style="173" customWidth="1"/>
    <col min="6" max="6" width="20.1796875" style="173" customWidth="1"/>
    <col min="7" max="7" width="17.26953125" style="173" customWidth="1"/>
    <col min="8" max="8" width="16.7265625" style="173" bestFit="1" customWidth="1"/>
    <col min="9" max="9" width="9.1796875" style="173"/>
    <col min="10" max="10" width="26.7265625" style="173" bestFit="1" customWidth="1"/>
    <col min="11" max="11" width="20" style="173" bestFit="1" customWidth="1"/>
    <col min="12" max="12" width="13.81640625" style="173" bestFit="1" customWidth="1"/>
    <col min="13" max="16384" width="9.1796875" style="173"/>
  </cols>
  <sheetData>
    <row r="1" spans="1:12" x14ac:dyDescent="0.35">
      <c r="A1" s="173" t="s">
        <v>125</v>
      </c>
      <c r="C1" s="173" t="s">
        <v>126</v>
      </c>
    </row>
    <row r="2" spans="1:12" x14ac:dyDescent="0.35">
      <c r="A2" s="174">
        <f>'Pre-approval Application'!$AI$55</f>
        <v>0</v>
      </c>
      <c r="C2" s="174">
        <f>A2+90</f>
        <v>90</v>
      </c>
    </row>
    <row r="4" spans="1:12" ht="15.5" x14ac:dyDescent="0.35">
      <c r="A4" s="175" t="s">
        <v>132</v>
      </c>
      <c r="E4" s="181" t="s">
        <v>253</v>
      </c>
      <c r="F4" s="179"/>
      <c r="G4" s="179"/>
      <c r="H4" s="179"/>
      <c r="I4" s="179"/>
      <c r="J4" s="179"/>
      <c r="K4" s="182"/>
      <c r="L4" s="182"/>
    </row>
    <row r="5" spans="1:12" s="175" customFormat="1" x14ac:dyDescent="0.35">
      <c r="A5" s="175" t="s">
        <v>13</v>
      </c>
      <c r="B5" s="175" t="s">
        <v>14</v>
      </c>
      <c r="C5" s="175" t="s">
        <v>63</v>
      </c>
      <c r="D5" s="175" t="s">
        <v>133</v>
      </c>
      <c r="E5" s="183" t="s">
        <v>134</v>
      </c>
      <c r="F5" s="184" t="s">
        <v>139</v>
      </c>
      <c r="G5" s="184" t="s">
        <v>138</v>
      </c>
      <c r="H5" s="184" t="s">
        <v>141</v>
      </c>
      <c r="I5" s="184" t="s">
        <v>137</v>
      </c>
      <c r="J5" s="184" t="s">
        <v>241</v>
      </c>
      <c r="K5" s="180" t="s">
        <v>142</v>
      </c>
      <c r="L5" s="184" t="s">
        <v>251</v>
      </c>
    </row>
    <row r="6" spans="1:12" x14ac:dyDescent="0.35">
      <c r="A6" s="173" t="s">
        <v>41</v>
      </c>
      <c r="B6" s="173" t="s">
        <v>19</v>
      </c>
      <c r="C6" s="173" t="s">
        <v>20</v>
      </c>
      <c r="E6" s="176" t="s">
        <v>136</v>
      </c>
      <c r="F6" s="173">
        <v>10.9</v>
      </c>
      <c r="G6" s="173">
        <v>70.099999999999994</v>
      </c>
      <c r="H6" s="173">
        <v>3162</v>
      </c>
      <c r="I6" s="173">
        <v>0.98</v>
      </c>
      <c r="J6" s="173">
        <v>1.133</v>
      </c>
      <c r="K6" s="178"/>
      <c r="L6" s="173">
        <f t="shared" ref="L6:L35" si="0">G6-F6</f>
        <v>59.199999999999996</v>
      </c>
    </row>
    <row r="7" spans="1:12" x14ac:dyDescent="0.35">
      <c r="A7" s="173" t="s">
        <v>42</v>
      </c>
      <c r="B7" s="173" t="s">
        <v>19</v>
      </c>
      <c r="C7" s="173" t="s">
        <v>21</v>
      </c>
      <c r="E7" s="176" t="s">
        <v>136</v>
      </c>
      <c r="F7" s="173">
        <v>10.9</v>
      </c>
      <c r="G7" s="173">
        <v>70.099999999999994</v>
      </c>
      <c r="H7" s="173">
        <v>3162</v>
      </c>
      <c r="I7" s="173">
        <v>0.98</v>
      </c>
      <c r="J7" s="173">
        <v>1.133</v>
      </c>
      <c r="K7" s="178"/>
      <c r="L7" s="173">
        <f t="shared" si="0"/>
        <v>59.199999999999996</v>
      </c>
    </row>
    <row r="8" spans="1:12" x14ac:dyDescent="0.35">
      <c r="A8" s="173" t="s">
        <v>43</v>
      </c>
      <c r="B8" s="173" t="s">
        <v>19</v>
      </c>
      <c r="C8" s="173" t="s">
        <v>22</v>
      </c>
      <c r="E8" s="176" t="s">
        <v>136</v>
      </c>
      <c r="F8" s="173">
        <v>10.9</v>
      </c>
      <c r="G8" s="173">
        <v>70.099999999999994</v>
      </c>
      <c r="H8" s="173">
        <v>3162</v>
      </c>
      <c r="I8" s="173">
        <v>0.98</v>
      </c>
      <c r="J8" s="173">
        <v>1.133</v>
      </c>
      <c r="K8" s="178"/>
      <c r="L8" s="173">
        <f t="shared" si="0"/>
        <v>59.199999999999996</v>
      </c>
    </row>
    <row r="9" spans="1:12" x14ac:dyDescent="0.35">
      <c r="A9" s="173" t="s">
        <v>44</v>
      </c>
      <c r="B9" s="173" t="s">
        <v>19</v>
      </c>
      <c r="C9" s="173" t="s">
        <v>23</v>
      </c>
      <c r="E9" s="176" t="s">
        <v>136</v>
      </c>
      <c r="F9" s="173">
        <v>10.9</v>
      </c>
      <c r="G9" s="173">
        <v>70.099999999999994</v>
      </c>
      <c r="H9" s="173">
        <v>3162</v>
      </c>
      <c r="I9" s="173">
        <v>0.98</v>
      </c>
      <c r="J9" s="173">
        <v>1.133</v>
      </c>
      <c r="K9" s="178"/>
      <c r="L9" s="173">
        <f t="shared" si="0"/>
        <v>59.199999999999996</v>
      </c>
    </row>
    <row r="10" spans="1:12" x14ac:dyDescent="0.35">
      <c r="A10" s="173" t="s">
        <v>45</v>
      </c>
      <c r="B10" s="173" t="s">
        <v>19</v>
      </c>
      <c r="C10" s="173" t="s">
        <v>24</v>
      </c>
      <c r="E10" s="176" t="s">
        <v>136</v>
      </c>
      <c r="F10" s="173">
        <v>11.9</v>
      </c>
      <c r="G10" s="173">
        <v>51.4</v>
      </c>
      <c r="H10" s="173">
        <v>3162</v>
      </c>
      <c r="I10" s="173">
        <v>0.98</v>
      </c>
      <c r="J10" s="173">
        <v>1.133</v>
      </c>
      <c r="K10" s="178"/>
      <c r="L10" s="173">
        <f t="shared" si="0"/>
        <v>39.5</v>
      </c>
    </row>
    <row r="11" spans="1:12" x14ac:dyDescent="0.35">
      <c r="A11" s="173" t="s">
        <v>46</v>
      </c>
      <c r="B11" s="173" t="s">
        <v>19</v>
      </c>
      <c r="C11" s="173" t="s">
        <v>25</v>
      </c>
      <c r="E11" s="176" t="s">
        <v>136</v>
      </c>
      <c r="F11" s="173">
        <v>4.5999999999999996</v>
      </c>
      <c r="G11" s="173">
        <v>38</v>
      </c>
      <c r="H11" s="173">
        <v>3162</v>
      </c>
      <c r="I11" s="173">
        <v>0.98</v>
      </c>
      <c r="J11" s="173">
        <v>1.133</v>
      </c>
      <c r="K11" s="178"/>
      <c r="L11" s="173">
        <f t="shared" si="0"/>
        <v>33.4</v>
      </c>
    </row>
    <row r="12" spans="1:12" x14ac:dyDescent="0.35">
      <c r="A12" s="173" t="s">
        <v>274</v>
      </c>
      <c r="B12" s="173" t="s">
        <v>275</v>
      </c>
      <c r="C12" s="173" t="s">
        <v>276</v>
      </c>
      <c r="D12" s="173" t="s">
        <v>277</v>
      </c>
      <c r="E12" s="176" t="s">
        <v>136</v>
      </c>
      <c r="F12" s="173">
        <v>10.9</v>
      </c>
      <c r="G12" s="173">
        <v>20</v>
      </c>
      <c r="H12" s="173">
        <v>3162</v>
      </c>
      <c r="I12" s="173">
        <v>0.98</v>
      </c>
      <c r="J12" s="173">
        <v>1.133</v>
      </c>
      <c r="K12" s="178"/>
      <c r="L12" s="173">
        <f>G12-F12</f>
        <v>9.1</v>
      </c>
    </row>
    <row r="13" spans="1:12" x14ac:dyDescent="0.35">
      <c r="A13" s="173" t="s">
        <v>47</v>
      </c>
      <c r="B13" s="173" t="s">
        <v>130</v>
      </c>
      <c r="C13" s="173" t="s">
        <v>26</v>
      </c>
      <c r="D13" s="173" t="s">
        <v>79</v>
      </c>
      <c r="E13" s="176" t="s">
        <v>136</v>
      </c>
      <c r="F13" s="173">
        <v>17.600000000000001</v>
      </c>
      <c r="G13" s="173">
        <v>54.3</v>
      </c>
      <c r="H13" s="173">
        <v>3162</v>
      </c>
      <c r="I13" s="173">
        <v>0.98</v>
      </c>
      <c r="J13" s="173">
        <v>1.133</v>
      </c>
      <c r="K13" s="178"/>
      <c r="L13" s="173">
        <f t="shared" si="0"/>
        <v>36.699999999999996</v>
      </c>
    </row>
    <row r="14" spans="1:12" x14ac:dyDescent="0.35">
      <c r="A14" s="173" t="s">
        <v>48</v>
      </c>
      <c r="B14" s="173" t="s">
        <v>130</v>
      </c>
      <c r="C14" s="173" t="s">
        <v>35</v>
      </c>
      <c r="D14" s="173" t="s">
        <v>80</v>
      </c>
      <c r="E14" s="176" t="s">
        <v>136</v>
      </c>
      <c r="F14" s="173">
        <v>12.2</v>
      </c>
      <c r="G14" s="173">
        <v>60.4</v>
      </c>
      <c r="H14" s="173">
        <v>3162</v>
      </c>
      <c r="I14" s="173">
        <v>0.98</v>
      </c>
      <c r="J14" s="173">
        <v>1.133</v>
      </c>
      <c r="K14" s="178"/>
      <c r="L14" s="173">
        <f t="shared" si="0"/>
        <v>48.2</v>
      </c>
    </row>
    <row r="15" spans="1:12" x14ac:dyDescent="0.35">
      <c r="A15" s="173" t="s">
        <v>49</v>
      </c>
      <c r="B15" s="173" t="s">
        <v>130</v>
      </c>
      <c r="C15" s="173" t="s">
        <v>27</v>
      </c>
      <c r="D15" s="173" t="s">
        <v>81</v>
      </c>
      <c r="E15" s="176" t="s">
        <v>136</v>
      </c>
      <c r="F15" s="173">
        <v>7.1</v>
      </c>
      <c r="G15" s="173">
        <v>36.200000000000003</v>
      </c>
      <c r="H15" s="173">
        <v>3162</v>
      </c>
      <c r="I15" s="173">
        <v>0.98</v>
      </c>
      <c r="J15" s="173">
        <v>1.133</v>
      </c>
      <c r="K15" s="178"/>
      <c r="L15" s="173">
        <f t="shared" si="0"/>
        <v>29.1</v>
      </c>
    </row>
    <row r="16" spans="1:12" x14ac:dyDescent="0.35">
      <c r="A16" s="173" t="s">
        <v>50</v>
      </c>
      <c r="B16" s="173" t="s">
        <v>130</v>
      </c>
      <c r="C16" s="173" t="s">
        <v>28</v>
      </c>
      <c r="D16" s="173" t="s">
        <v>82</v>
      </c>
      <c r="E16" s="176" t="s">
        <v>136</v>
      </c>
      <c r="F16" s="173">
        <v>7.1</v>
      </c>
      <c r="G16" s="173">
        <v>36.200000000000003</v>
      </c>
      <c r="H16" s="173">
        <v>3162</v>
      </c>
      <c r="I16" s="173">
        <v>0.98</v>
      </c>
      <c r="J16" s="173">
        <v>1.133</v>
      </c>
      <c r="K16" s="178"/>
      <c r="L16" s="173">
        <f t="shared" si="0"/>
        <v>29.1</v>
      </c>
    </row>
    <row r="17" spans="1:12" x14ac:dyDescent="0.35">
      <c r="A17" s="173" t="s">
        <v>51</v>
      </c>
      <c r="B17" s="173" t="s">
        <v>130</v>
      </c>
      <c r="C17" s="173" t="s">
        <v>30</v>
      </c>
      <c r="D17" s="173" t="s">
        <v>83</v>
      </c>
      <c r="E17" s="176" t="s">
        <v>136</v>
      </c>
      <c r="F17" s="173">
        <v>160.19999999999999</v>
      </c>
      <c r="G17" s="173">
        <v>295</v>
      </c>
      <c r="H17" s="173">
        <v>3162</v>
      </c>
      <c r="I17" s="173">
        <v>0.98</v>
      </c>
      <c r="J17" s="173">
        <v>1.133</v>
      </c>
      <c r="K17" s="178"/>
      <c r="L17" s="173">
        <f t="shared" si="0"/>
        <v>134.80000000000001</v>
      </c>
    </row>
    <row r="18" spans="1:12" x14ac:dyDescent="0.35">
      <c r="A18" s="173" t="s">
        <v>52</v>
      </c>
      <c r="B18" s="173" t="s">
        <v>130</v>
      </c>
      <c r="C18" s="173" t="s">
        <v>147</v>
      </c>
      <c r="D18" s="173" t="s">
        <v>148</v>
      </c>
      <c r="E18" s="176" t="s">
        <v>136</v>
      </c>
      <c r="F18" s="173">
        <v>9.6999999999999993</v>
      </c>
      <c r="G18" s="173">
        <v>16</v>
      </c>
      <c r="H18" s="173">
        <v>3162</v>
      </c>
      <c r="I18" s="173">
        <v>0.98</v>
      </c>
      <c r="J18" s="173">
        <v>1.133</v>
      </c>
      <c r="K18" s="178"/>
      <c r="L18" s="173">
        <v>6.3</v>
      </c>
    </row>
    <row r="19" spans="1:12" x14ac:dyDescent="0.35">
      <c r="A19" s="173" t="s">
        <v>53</v>
      </c>
      <c r="B19" s="173" t="s">
        <v>130</v>
      </c>
      <c r="C19" s="173" t="s">
        <v>271</v>
      </c>
      <c r="D19" s="173" t="s">
        <v>84</v>
      </c>
      <c r="E19" s="176" t="s">
        <v>136</v>
      </c>
      <c r="F19" s="173">
        <v>19.5</v>
      </c>
      <c r="G19" s="173">
        <v>29.1</v>
      </c>
      <c r="H19" s="173">
        <v>3162</v>
      </c>
      <c r="I19" s="173">
        <v>0.98</v>
      </c>
      <c r="J19" s="173">
        <v>1.133</v>
      </c>
      <c r="K19" s="178"/>
      <c r="L19" s="173">
        <f t="shared" si="0"/>
        <v>9.6000000000000014</v>
      </c>
    </row>
    <row r="20" spans="1:12" x14ac:dyDescent="0.35">
      <c r="A20" s="173" t="s">
        <v>54</v>
      </c>
      <c r="B20" s="173" t="s">
        <v>130</v>
      </c>
      <c r="C20" s="173" t="s">
        <v>272</v>
      </c>
      <c r="D20" s="173" t="s">
        <v>84</v>
      </c>
      <c r="E20" s="176" t="s">
        <v>136</v>
      </c>
      <c r="F20" s="173">
        <v>19.5</v>
      </c>
      <c r="G20" s="173">
        <v>40.799999999999997</v>
      </c>
      <c r="H20" s="173">
        <v>3162</v>
      </c>
      <c r="I20" s="173">
        <v>0.98</v>
      </c>
      <c r="J20" s="173">
        <v>1.133</v>
      </c>
      <c r="K20" s="178"/>
      <c r="L20" s="173">
        <f t="shared" si="0"/>
        <v>21.299999999999997</v>
      </c>
    </row>
    <row r="21" spans="1:12" x14ac:dyDescent="0.35">
      <c r="A21" s="173" t="s">
        <v>55</v>
      </c>
      <c r="B21" s="173" t="s">
        <v>119</v>
      </c>
      <c r="C21" s="173" t="s">
        <v>90</v>
      </c>
      <c r="D21" s="173" t="s">
        <v>85</v>
      </c>
      <c r="E21" s="176" t="s">
        <v>136</v>
      </c>
      <c r="F21" s="173">
        <v>32.299999999999997</v>
      </c>
      <c r="G21" s="173">
        <v>59</v>
      </c>
      <c r="H21" s="173">
        <v>3162</v>
      </c>
      <c r="I21" s="173">
        <v>0.98</v>
      </c>
      <c r="J21" s="173">
        <v>1.133</v>
      </c>
      <c r="K21" s="178"/>
      <c r="L21" s="173">
        <f t="shared" si="0"/>
        <v>26.700000000000003</v>
      </c>
    </row>
    <row r="22" spans="1:12" x14ac:dyDescent="0.35">
      <c r="A22" s="173" t="s">
        <v>56</v>
      </c>
      <c r="B22" s="173" t="s">
        <v>119</v>
      </c>
      <c r="C22" s="173" t="s">
        <v>91</v>
      </c>
      <c r="D22" s="173" t="s">
        <v>86</v>
      </c>
      <c r="E22" s="176" t="s">
        <v>136</v>
      </c>
      <c r="F22" s="173">
        <v>36</v>
      </c>
      <c r="G22" s="173">
        <v>59</v>
      </c>
      <c r="H22" s="173">
        <v>3162</v>
      </c>
      <c r="I22" s="173">
        <v>0.98</v>
      </c>
      <c r="J22" s="173">
        <v>1.133</v>
      </c>
      <c r="K22" s="178"/>
      <c r="L22" s="173">
        <f t="shared" si="0"/>
        <v>23</v>
      </c>
    </row>
    <row r="23" spans="1:12" x14ac:dyDescent="0.35">
      <c r="A23" s="173" t="s">
        <v>57</v>
      </c>
      <c r="B23" s="173" t="s">
        <v>119</v>
      </c>
      <c r="C23" s="173" t="s">
        <v>92</v>
      </c>
      <c r="D23" s="173" t="s">
        <v>87</v>
      </c>
      <c r="E23" s="176" t="s">
        <v>136</v>
      </c>
      <c r="F23" s="173">
        <v>24.8</v>
      </c>
      <c r="G23" s="173">
        <v>32</v>
      </c>
      <c r="H23" s="173">
        <v>3162</v>
      </c>
      <c r="I23" s="173">
        <v>0.98</v>
      </c>
      <c r="J23" s="173">
        <v>1.133</v>
      </c>
      <c r="K23" s="178"/>
      <c r="L23" s="173">
        <f t="shared" si="0"/>
        <v>7.1999999999999993</v>
      </c>
    </row>
    <row r="24" spans="1:12" x14ac:dyDescent="0.35">
      <c r="A24" s="173" t="s">
        <v>58</v>
      </c>
      <c r="B24" s="173" t="s">
        <v>119</v>
      </c>
      <c r="C24" s="173" t="s">
        <v>231</v>
      </c>
      <c r="D24" s="304" t="s">
        <v>236</v>
      </c>
      <c r="F24" s="173">
        <v>19.7</v>
      </c>
      <c r="G24" s="173">
        <v>32</v>
      </c>
      <c r="H24" s="173">
        <v>3162</v>
      </c>
      <c r="I24" s="173">
        <v>0.98</v>
      </c>
      <c r="J24" s="173">
        <v>1.133</v>
      </c>
      <c r="K24" s="178"/>
      <c r="L24" s="173">
        <f t="shared" si="0"/>
        <v>12.3</v>
      </c>
    </row>
    <row r="25" spans="1:12" x14ac:dyDescent="0.35">
      <c r="A25" s="173" t="s">
        <v>66</v>
      </c>
      <c r="B25" s="173" t="s">
        <v>131</v>
      </c>
      <c r="C25" s="173" t="s">
        <v>31</v>
      </c>
      <c r="D25" s="173" t="s">
        <v>88</v>
      </c>
      <c r="E25" s="176" t="s">
        <v>136</v>
      </c>
      <c r="F25" s="173">
        <v>7.6</v>
      </c>
      <c r="G25" s="173">
        <v>15.2</v>
      </c>
      <c r="H25" s="173">
        <v>3162</v>
      </c>
      <c r="I25" s="173">
        <v>0.98</v>
      </c>
      <c r="J25" s="173">
        <v>1.133</v>
      </c>
      <c r="K25" s="178"/>
      <c r="L25" s="173">
        <f t="shared" si="0"/>
        <v>7.6</v>
      </c>
    </row>
    <row r="26" spans="1:12" x14ac:dyDescent="0.35">
      <c r="A26" s="173" t="s">
        <v>232</v>
      </c>
      <c r="B26" s="173" t="s">
        <v>131</v>
      </c>
      <c r="C26" s="173" t="s">
        <v>32</v>
      </c>
      <c r="D26" s="173" t="s">
        <v>88</v>
      </c>
      <c r="E26" s="176" t="s">
        <v>136</v>
      </c>
      <c r="F26" s="173">
        <v>7.7</v>
      </c>
      <c r="G26" s="173">
        <v>18.7</v>
      </c>
      <c r="H26" s="173">
        <v>3162</v>
      </c>
      <c r="I26" s="173">
        <v>0.98</v>
      </c>
      <c r="J26" s="173">
        <v>1.133</v>
      </c>
      <c r="K26" s="178"/>
      <c r="L26" s="173">
        <f t="shared" si="0"/>
        <v>11</v>
      </c>
    </row>
    <row r="27" spans="1:12" x14ac:dyDescent="0.35">
      <c r="A27" s="173" t="s">
        <v>270</v>
      </c>
      <c r="B27" s="173" t="s">
        <v>131</v>
      </c>
      <c r="C27" s="173" t="s">
        <v>33</v>
      </c>
      <c r="D27" s="173" t="s">
        <v>89</v>
      </c>
      <c r="E27" s="176" t="s">
        <v>136</v>
      </c>
      <c r="F27" s="173">
        <v>7.1</v>
      </c>
      <c r="G27" s="173">
        <v>36.200000000000003</v>
      </c>
      <c r="H27" s="173">
        <v>3162</v>
      </c>
      <c r="I27" s="173">
        <v>0.98</v>
      </c>
      <c r="J27" s="173">
        <v>1.133</v>
      </c>
      <c r="K27" s="178"/>
      <c r="L27" s="173">
        <f t="shared" si="0"/>
        <v>29.1</v>
      </c>
    </row>
    <row r="28" spans="1:12" ht="15" customHeight="1" x14ac:dyDescent="0.35">
      <c r="A28" s="173" t="s">
        <v>59</v>
      </c>
      <c r="B28" s="173" t="s">
        <v>259</v>
      </c>
      <c r="C28" s="173" t="s">
        <v>263</v>
      </c>
      <c r="D28" s="173" t="s">
        <v>261</v>
      </c>
      <c r="E28" s="176" t="s">
        <v>136</v>
      </c>
      <c r="F28" s="173">
        <v>34.1</v>
      </c>
      <c r="G28" s="173">
        <v>113.6</v>
      </c>
      <c r="H28" s="173">
        <v>3162</v>
      </c>
      <c r="I28" s="173">
        <v>0.98</v>
      </c>
      <c r="J28" s="173">
        <v>1.133</v>
      </c>
      <c r="K28" s="178"/>
      <c r="L28" s="173">
        <f t="shared" si="0"/>
        <v>79.5</v>
      </c>
    </row>
    <row r="29" spans="1:12" x14ac:dyDescent="0.35">
      <c r="A29" s="173" t="s">
        <v>60</v>
      </c>
      <c r="B29" s="173" t="s">
        <v>259</v>
      </c>
      <c r="C29" s="173" t="s">
        <v>266</v>
      </c>
      <c r="D29" s="173" t="s">
        <v>261</v>
      </c>
      <c r="E29" s="176" t="s">
        <v>136</v>
      </c>
      <c r="F29" s="173">
        <v>67.2</v>
      </c>
      <c r="G29" s="173">
        <v>198.9</v>
      </c>
      <c r="H29" s="173">
        <v>3162</v>
      </c>
      <c r="I29" s="173">
        <v>0.98</v>
      </c>
      <c r="J29" s="173">
        <v>1.133</v>
      </c>
      <c r="K29" s="178"/>
      <c r="L29" s="173">
        <f t="shared" si="0"/>
        <v>131.69999999999999</v>
      </c>
    </row>
    <row r="30" spans="1:12" x14ac:dyDescent="0.35">
      <c r="A30" s="173" t="s">
        <v>61</v>
      </c>
      <c r="B30" s="173" t="s">
        <v>259</v>
      </c>
      <c r="C30" s="173" t="s">
        <v>264</v>
      </c>
      <c r="D30" s="173" t="s">
        <v>261</v>
      </c>
      <c r="E30" s="176" t="s">
        <v>136</v>
      </c>
      <c r="F30" s="173">
        <v>108.8</v>
      </c>
      <c r="G30" s="173">
        <v>284.10000000000002</v>
      </c>
      <c r="H30" s="173">
        <v>3162</v>
      </c>
      <c r="I30" s="173">
        <v>0.98</v>
      </c>
      <c r="J30" s="173">
        <v>1.133</v>
      </c>
      <c r="K30" s="178"/>
      <c r="L30" s="173">
        <f t="shared" si="0"/>
        <v>175.3</v>
      </c>
    </row>
    <row r="31" spans="1:12" x14ac:dyDescent="0.35">
      <c r="A31" s="173" t="s">
        <v>62</v>
      </c>
      <c r="B31" s="173" t="s">
        <v>259</v>
      </c>
      <c r="C31" s="173" t="s">
        <v>265</v>
      </c>
      <c r="D31" s="173" t="s">
        <v>261</v>
      </c>
      <c r="E31" s="176" t="s">
        <v>136</v>
      </c>
      <c r="F31" s="173">
        <v>183.9</v>
      </c>
      <c r="G31" s="173">
        <v>454.5</v>
      </c>
      <c r="H31" s="173">
        <v>3162</v>
      </c>
      <c r="I31" s="173">
        <v>0.98</v>
      </c>
      <c r="J31" s="173">
        <v>1.133</v>
      </c>
      <c r="K31" s="178"/>
      <c r="L31" s="173">
        <f t="shared" si="0"/>
        <v>270.60000000000002</v>
      </c>
    </row>
    <row r="32" spans="1:12" ht="18" customHeight="1" x14ac:dyDescent="0.35">
      <c r="A32" s="173" t="s">
        <v>291</v>
      </c>
      <c r="B32" s="173" t="s">
        <v>295</v>
      </c>
      <c r="C32" s="173" t="s">
        <v>296</v>
      </c>
      <c r="D32" s="173" t="s">
        <v>300</v>
      </c>
      <c r="E32" s="176" t="s">
        <v>136</v>
      </c>
      <c r="F32" s="173">
        <v>33.9</v>
      </c>
      <c r="G32" s="173">
        <v>113.6</v>
      </c>
      <c r="H32" s="173">
        <v>3162</v>
      </c>
      <c r="I32" s="173">
        <v>0.98</v>
      </c>
      <c r="J32" s="173">
        <v>1</v>
      </c>
      <c r="K32" s="341"/>
      <c r="L32" s="173">
        <f t="shared" si="0"/>
        <v>79.699999999999989</v>
      </c>
    </row>
    <row r="33" spans="1:12" ht="18" customHeight="1" x14ac:dyDescent="0.35">
      <c r="A33" s="173" t="s">
        <v>292</v>
      </c>
      <c r="B33" s="173" t="s">
        <v>295</v>
      </c>
      <c r="C33" s="173" t="s">
        <v>299</v>
      </c>
      <c r="D33" s="173" t="s">
        <v>300</v>
      </c>
      <c r="E33" s="176" t="s">
        <v>136</v>
      </c>
      <c r="F33" s="173">
        <v>62.6</v>
      </c>
      <c r="G33" s="173">
        <v>198.9</v>
      </c>
      <c r="H33" s="173">
        <v>3162</v>
      </c>
      <c r="I33" s="173">
        <v>0.98</v>
      </c>
      <c r="J33" s="173">
        <v>1</v>
      </c>
      <c r="K33" s="341"/>
      <c r="L33" s="173">
        <f t="shared" si="0"/>
        <v>136.30000000000001</v>
      </c>
    </row>
    <row r="34" spans="1:12" x14ac:dyDescent="0.35">
      <c r="A34" s="173" t="s">
        <v>293</v>
      </c>
      <c r="B34" s="173" t="s">
        <v>295</v>
      </c>
      <c r="C34" s="173" t="s">
        <v>297</v>
      </c>
      <c r="D34" s="173" t="s">
        <v>300</v>
      </c>
      <c r="E34" s="176" t="s">
        <v>136</v>
      </c>
      <c r="F34" s="173">
        <v>108</v>
      </c>
      <c r="G34" s="173">
        <v>284.10000000000002</v>
      </c>
      <c r="H34" s="173">
        <v>3162</v>
      </c>
      <c r="I34" s="173">
        <v>0.98</v>
      </c>
      <c r="J34" s="173">
        <v>1</v>
      </c>
      <c r="K34" s="341"/>
      <c r="L34" s="173">
        <f t="shared" si="0"/>
        <v>176.10000000000002</v>
      </c>
    </row>
    <row r="35" spans="1:12" x14ac:dyDescent="0.35">
      <c r="A35" s="173" t="s">
        <v>294</v>
      </c>
      <c r="B35" s="173" t="s">
        <v>295</v>
      </c>
      <c r="C35" s="173" t="s">
        <v>298</v>
      </c>
      <c r="D35" s="173" t="s">
        <v>300</v>
      </c>
      <c r="E35" s="176" t="s">
        <v>136</v>
      </c>
      <c r="F35" s="173">
        <v>151.80000000000001</v>
      </c>
      <c r="G35" s="173">
        <v>454.5</v>
      </c>
      <c r="H35" s="173">
        <v>3162</v>
      </c>
      <c r="I35" s="173">
        <v>0.98</v>
      </c>
      <c r="J35" s="173">
        <v>1</v>
      </c>
      <c r="K35" s="341"/>
      <c r="L35" s="173">
        <f t="shared" si="0"/>
        <v>302.7</v>
      </c>
    </row>
    <row r="36" spans="1:12" x14ac:dyDescent="0.35">
      <c r="A36" s="285" t="s">
        <v>243</v>
      </c>
      <c r="B36" s="285"/>
      <c r="C36" s="285"/>
      <c r="D36" s="285"/>
      <c r="E36" s="285"/>
      <c r="F36" s="285"/>
      <c r="G36" s="285"/>
      <c r="H36" s="285"/>
      <c r="I36" s="285"/>
      <c r="J36" s="285"/>
      <c r="K36" s="285"/>
      <c r="L36" s="285" t="s">
        <v>242</v>
      </c>
    </row>
    <row r="37" spans="1:12" x14ac:dyDescent="0.35">
      <c r="A37" s="173" t="s">
        <v>223</v>
      </c>
      <c r="B37" s="173" t="s">
        <v>16</v>
      </c>
      <c r="C37" s="173" t="s">
        <v>73</v>
      </c>
      <c r="D37" s="173" t="s">
        <v>72</v>
      </c>
      <c r="E37" s="176" t="s">
        <v>135</v>
      </c>
      <c r="H37" s="173">
        <v>3162</v>
      </c>
      <c r="I37" s="173">
        <v>0.98</v>
      </c>
      <c r="J37" s="173">
        <v>1.133</v>
      </c>
      <c r="K37" s="306">
        <v>226</v>
      </c>
      <c r="L37" s="173">
        <f>K37*0.3</f>
        <v>67.8</v>
      </c>
    </row>
    <row r="38" spans="1:12" x14ac:dyDescent="0.35">
      <c r="A38" s="173" t="s">
        <v>224</v>
      </c>
      <c r="B38" s="173" t="s">
        <v>16</v>
      </c>
      <c r="C38" s="173" t="s">
        <v>74</v>
      </c>
      <c r="D38" s="173" t="s">
        <v>72</v>
      </c>
      <c r="E38" s="176" t="s">
        <v>135</v>
      </c>
      <c r="H38" s="173">
        <v>3162</v>
      </c>
      <c r="I38" s="173">
        <v>0.98</v>
      </c>
      <c r="J38" s="173">
        <v>1.133</v>
      </c>
      <c r="K38" s="306">
        <v>102</v>
      </c>
      <c r="L38" s="173">
        <f t="shared" ref="L38:L43" si="1">K38*0.3</f>
        <v>30.599999999999998</v>
      </c>
    </row>
    <row r="39" spans="1:12" x14ac:dyDescent="0.35">
      <c r="A39" s="173" t="s">
        <v>225</v>
      </c>
      <c r="B39" s="173" t="s">
        <v>16</v>
      </c>
      <c r="C39" s="173" t="s">
        <v>75</v>
      </c>
      <c r="D39" s="173" t="s">
        <v>76</v>
      </c>
      <c r="E39" s="176" t="s">
        <v>135</v>
      </c>
      <c r="H39" s="173">
        <v>3162</v>
      </c>
      <c r="I39" s="173">
        <v>0.98</v>
      </c>
      <c r="J39" s="173">
        <v>1.133</v>
      </c>
      <c r="K39" s="306">
        <v>88</v>
      </c>
      <c r="L39" s="173">
        <f t="shared" si="1"/>
        <v>26.4</v>
      </c>
    </row>
    <row r="40" spans="1:12" x14ac:dyDescent="0.35">
      <c r="A40" s="173" t="s">
        <v>226</v>
      </c>
      <c r="B40" s="173" t="s">
        <v>16</v>
      </c>
      <c r="C40" s="173" t="s">
        <v>280</v>
      </c>
      <c r="D40" s="173" t="s">
        <v>281</v>
      </c>
      <c r="E40" s="176" t="s">
        <v>135</v>
      </c>
      <c r="H40" s="173">
        <v>3162</v>
      </c>
      <c r="I40" s="173">
        <v>0.98</v>
      </c>
      <c r="J40" s="173">
        <v>1.133</v>
      </c>
      <c r="K40" s="306">
        <v>98</v>
      </c>
      <c r="L40" s="173">
        <f t="shared" si="1"/>
        <v>29.4</v>
      </c>
    </row>
    <row r="41" spans="1:12" x14ac:dyDescent="0.35">
      <c r="A41" s="173" t="s">
        <v>227</v>
      </c>
      <c r="B41" s="173" t="s">
        <v>17</v>
      </c>
      <c r="C41" s="173" t="s">
        <v>18</v>
      </c>
      <c r="D41" s="173" t="s">
        <v>76</v>
      </c>
      <c r="E41" s="176" t="s">
        <v>135</v>
      </c>
      <c r="H41" s="173">
        <v>3162</v>
      </c>
      <c r="I41" s="173">
        <v>0.98</v>
      </c>
      <c r="J41" s="173">
        <v>1.133</v>
      </c>
      <c r="K41" s="306">
        <v>226</v>
      </c>
      <c r="L41" s="173">
        <f t="shared" si="1"/>
        <v>67.8</v>
      </c>
    </row>
    <row r="42" spans="1:12" x14ac:dyDescent="0.35">
      <c r="A42" s="173" t="s">
        <v>282</v>
      </c>
      <c r="B42" s="173" t="s">
        <v>17</v>
      </c>
      <c r="C42" s="173" t="s">
        <v>240</v>
      </c>
      <c r="D42" s="173" t="s">
        <v>230</v>
      </c>
      <c r="E42" s="176" t="s">
        <v>135</v>
      </c>
      <c r="H42" s="173">
        <v>3162</v>
      </c>
      <c r="I42" s="173">
        <v>0.98</v>
      </c>
      <c r="J42" s="173">
        <v>1.133</v>
      </c>
      <c r="K42" s="306">
        <v>88</v>
      </c>
      <c r="L42" s="173">
        <f t="shared" si="1"/>
        <v>26.4</v>
      </c>
    </row>
    <row r="43" spans="1:12" x14ac:dyDescent="0.35">
      <c r="A43" s="173" t="s">
        <v>285</v>
      </c>
      <c r="B43" s="173" t="s">
        <v>283</v>
      </c>
      <c r="C43" s="173" t="s">
        <v>284</v>
      </c>
      <c r="D43" s="173" t="s">
        <v>281</v>
      </c>
      <c r="E43" s="176" t="s">
        <v>135</v>
      </c>
      <c r="H43" s="173">
        <v>3162</v>
      </c>
      <c r="I43" s="173">
        <v>0.98</v>
      </c>
      <c r="J43" s="173">
        <v>1.133</v>
      </c>
      <c r="K43" s="306">
        <v>98</v>
      </c>
      <c r="L43" s="173">
        <f t="shared" si="1"/>
        <v>29.4</v>
      </c>
    </row>
    <row r="44" spans="1:12" x14ac:dyDescent="0.35">
      <c r="A44" s="244"/>
    </row>
    <row r="45" spans="1:12" x14ac:dyDescent="0.35">
      <c r="A45" s="295" t="s">
        <v>249</v>
      </c>
      <c r="B45" s="296"/>
      <c r="C45" s="297"/>
    </row>
    <row r="46" spans="1:12" x14ac:dyDescent="0.35">
      <c r="A46" s="286" t="s">
        <v>186</v>
      </c>
      <c r="B46" s="287" t="s">
        <v>180</v>
      </c>
      <c r="C46" s="288" t="s">
        <v>193</v>
      </c>
    </row>
    <row r="47" spans="1:12" x14ac:dyDescent="0.35">
      <c r="A47" s="289" t="s">
        <v>187</v>
      </c>
      <c r="B47" s="290" t="s">
        <v>181</v>
      </c>
      <c r="C47" s="291" t="s">
        <v>194</v>
      </c>
    </row>
    <row r="48" spans="1:12" x14ac:dyDescent="0.35">
      <c r="A48" s="289"/>
      <c r="B48" s="290" t="s">
        <v>182</v>
      </c>
      <c r="C48" s="291" t="s">
        <v>195</v>
      </c>
    </row>
    <row r="49" spans="1:3" x14ac:dyDescent="0.35">
      <c r="A49" s="289"/>
      <c r="B49" s="290" t="s">
        <v>179</v>
      </c>
      <c r="C49" s="291" t="s">
        <v>196</v>
      </c>
    </row>
    <row r="50" spans="1:3" x14ac:dyDescent="0.35">
      <c r="A50" s="289"/>
      <c r="B50" s="290"/>
      <c r="C50" s="291" t="s">
        <v>197</v>
      </c>
    </row>
    <row r="51" spans="1:3" x14ac:dyDescent="0.35">
      <c r="A51" s="289"/>
      <c r="B51" s="290"/>
      <c r="C51" s="291" t="s">
        <v>198</v>
      </c>
    </row>
    <row r="52" spans="1:3" x14ac:dyDescent="0.35">
      <c r="A52" s="289"/>
      <c r="B52" s="290"/>
      <c r="C52" s="291" t="s">
        <v>199</v>
      </c>
    </row>
    <row r="53" spans="1:3" x14ac:dyDescent="0.35">
      <c r="A53" s="289"/>
      <c r="B53" s="290"/>
      <c r="C53" s="291" t="s">
        <v>200</v>
      </c>
    </row>
    <row r="54" spans="1:3" x14ac:dyDescent="0.35">
      <c r="A54" s="289"/>
      <c r="B54" s="290"/>
      <c r="C54" s="291" t="s">
        <v>201</v>
      </c>
    </row>
    <row r="55" spans="1:3" x14ac:dyDescent="0.35">
      <c r="A55" s="289"/>
      <c r="B55" s="290"/>
      <c r="C55" s="291" t="s">
        <v>202</v>
      </c>
    </row>
    <row r="56" spans="1:3" x14ac:dyDescent="0.35">
      <c r="A56" s="289"/>
      <c r="B56" s="290"/>
      <c r="C56" s="291" t="s">
        <v>203</v>
      </c>
    </row>
    <row r="57" spans="1:3" x14ac:dyDescent="0.35">
      <c r="A57" s="289"/>
      <c r="B57" s="290"/>
      <c r="C57" s="291" t="s">
        <v>204</v>
      </c>
    </row>
    <row r="58" spans="1:3" x14ac:dyDescent="0.35">
      <c r="A58" s="289"/>
      <c r="B58" s="290"/>
      <c r="C58" s="291" t="s">
        <v>210</v>
      </c>
    </row>
    <row r="59" spans="1:3" x14ac:dyDescent="0.35">
      <c r="A59" s="292"/>
      <c r="B59" s="293"/>
      <c r="C59" s="294" t="s">
        <v>10</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9EE3548298E1429E8FEA4305BD9E3A" ma:contentTypeVersion="12" ma:contentTypeDescription="Create a new document." ma:contentTypeScope="" ma:versionID="41ccb52c716a2b6b632c2eca8d2ab6e0">
  <xsd:schema xmlns:xsd="http://www.w3.org/2001/XMLSchema" xmlns:xs="http://www.w3.org/2001/XMLSchema" xmlns:p="http://schemas.microsoft.com/office/2006/metadata/properties" xmlns:ns3="bf64c7f9-18b6-44f3-94ea-d26734cb96bd" xmlns:ns4="3ba10406-22c3-4b35-a167-51cdeb1743a2" targetNamespace="http://schemas.microsoft.com/office/2006/metadata/properties" ma:root="true" ma:fieldsID="1033c4fd0fc3f71c34944a3b2d9bea6b" ns3:_="" ns4:_="">
    <xsd:import namespace="bf64c7f9-18b6-44f3-94ea-d26734cb96bd"/>
    <xsd:import namespace="3ba10406-22c3-4b35-a167-51cdeb1743a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4c7f9-18b6-44f3-94ea-d26734cb9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a10406-22c3-4b35-a167-51cdeb1743a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BFAC96-58DF-4107-8182-80B6DF1370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64c7f9-18b6-44f3-94ea-d26734cb96bd"/>
    <ds:schemaRef ds:uri="3ba10406-22c3-4b35-a167-51cdeb1743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81F3D8-1A51-41E8-8A42-254A6BB8D0F3}">
  <ds:schemaRefs>
    <ds:schemaRef ds:uri="http://schemas.microsoft.com/sharepoint/v3/contenttype/forms"/>
  </ds:schemaRefs>
</ds:datastoreItem>
</file>

<file path=customXml/itemProps3.xml><?xml version="1.0" encoding="utf-8"?>
<ds:datastoreItem xmlns:ds="http://schemas.openxmlformats.org/officeDocument/2006/customXml" ds:itemID="{746E18A3-6370-4447-90DF-E35F9E5DD1BA}">
  <ds:schemaRefs>
    <ds:schemaRef ds:uri="bf64c7f9-18b6-44f3-94ea-d26734cb96bd"/>
    <ds:schemaRef ds:uri="http://purl.org/dc/dcmitype/"/>
    <ds:schemaRef ds:uri="http://purl.org/dc/elements/1.1/"/>
    <ds:schemaRef ds:uri="http://purl.org/dc/terms/"/>
    <ds:schemaRef ds:uri="http://schemas.microsoft.com/office/infopath/2007/PartnerControls"/>
    <ds:schemaRef ds:uri="3ba10406-22c3-4b35-a167-51cdeb1743a2"/>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Checklist</vt:lpstr>
      <vt:lpstr>Pre-approval Application</vt:lpstr>
      <vt:lpstr>Pre-approval Letter</vt:lpstr>
      <vt:lpstr>Inspection Form</vt:lpstr>
      <vt:lpstr>background information</vt:lpstr>
      <vt:lpstr>'background information'!_Toc316897118</vt:lpstr>
      <vt:lpstr>InstallSiteSqFt</vt:lpstr>
      <vt:lpstr>Location</vt:lpstr>
      <vt:lpstr>'Inspection Form'!Print_Area</vt:lpstr>
      <vt:lpstr>'Pre-approval Application'!Print_Area</vt:lpstr>
      <vt:lpstr>'Pre-approval Letter'!Print_Area</vt:lpstr>
      <vt:lpstr>ThirdPartyCat</vt:lpstr>
    </vt:vector>
  </TitlesOfParts>
  <Company>VEIC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Woodley</dc:creator>
  <cp:lastModifiedBy>Ashley Counsellor</cp:lastModifiedBy>
  <cp:lastPrinted>2020-04-24T13:01:30Z</cp:lastPrinted>
  <dcterms:created xsi:type="dcterms:W3CDTF">2014-12-18T14:13:36Z</dcterms:created>
  <dcterms:modified xsi:type="dcterms:W3CDTF">2020-07-01T14:29:56Z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0x010100999EE3548298E1429E8FEA4305BD9E3A</vt:lpwstr>
  </property>
</Properties>
</file>